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6820" windowHeight="10695" firstSheet="4" activeTab="4"/>
  </bookViews>
  <sheets>
    <sheet name="Форма3.1" sheetId="5" state="hidden" r:id="rId1"/>
    <sheet name="субабон." sheetId="6" state="hidden" r:id="rId2"/>
    <sheet name="кварт." sheetId="7" state="hidden" r:id="rId3"/>
    <sheet name="мощн." sheetId="8" state="hidden" r:id="rId4"/>
    <sheet name="баланс 2017 МО" sheetId="11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god">[1]Титульный!$F$10</definedName>
    <definedName name="inn">[1]Титульный!$F$15</definedName>
    <definedName name="inn_zag" localSheetId="4">#REF!</definedName>
    <definedName name="inn_zag">#REF!</definedName>
    <definedName name="kpp">[1]Титульный!$F$16</definedName>
    <definedName name="kpp_zag" localSheetId="4">#REF!</definedName>
    <definedName name="kpp_zag">#REF!</definedName>
    <definedName name="LastUpdateDate_MO" localSheetId="4">#REF!</definedName>
    <definedName name="LastUpdateDate_MO">#REF!</definedName>
    <definedName name="LastUpdateDate_ReestrOrg" localSheetId="4">#REF!</definedName>
    <definedName name="LastUpdateDate_ReestrOrg">#REF!</definedName>
    <definedName name="mo" localSheetId="4">#REF!</definedName>
    <definedName name="mo">#REF!</definedName>
    <definedName name="mr" localSheetId="4">#REF!</definedName>
    <definedName name="mr">#REF!</definedName>
    <definedName name="oktmo" localSheetId="4">#REF!</definedName>
    <definedName name="oktmo">#REF!</definedName>
    <definedName name="org">[1]Титульный!$F$13</definedName>
    <definedName name="org_zag" localSheetId="4">#REF!</definedName>
    <definedName name="org_zag">#REF!</definedName>
    <definedName name="P1_SC_PROT1" hidden="1">'[2]Баланс энергии (для Заводов)'!$B$34:$B$34,'[2]Баланс энергии (для Заводов)'!$D$30:$G$31,'[2]Баланс энергии (для Заводов)'!$D$34:$G$34,'[2]Баланс энергии (для Заводов)'!$D$21:$G$25,'[2]Баланс энергии (для Заводов)'!$I$21:$L$25</definedName>
    <definedName name="P1_SC_PROT10" localSheetId="4" hidden="1">'[3]Ремонты 2011'!$G$23,'[3]Ремонты 2011'!$B$23:$D$23,'[3]Ремонты 2011'!#REF!,'[3]Ремонты 2011'!#REF!,'[3]Ремонты 2011'!$A$3:$G$3</definedName>
    <definedName name="P1_SC_PROT10" hidden="1">'[3]Ремонты 2011'!$G$23,'[3]Ремонты 2011'!$B$23:$D$23,'[3]Ремонты 2011'!#REF!,'[3]Ремонты 2011'!#REF!,'[3]Ремонты 2011'!$A$3:$G$3</definedName>
    <definedName name="P1_SC_PROT14" hidden="1">[3]Общеэксплуатационные!$C$11:$C$13,[3]Общеэксплуатационные!$E$11:$F$13,[3]Общеэксплуатационные!$D$15,[3]Общеэксплуатационные!$B$15</definedName>
    <definedName name="P1_SC_PROT15" hidden="1">'[3]КВЛ 2011'!$A$14:$A$17,'[3]КВЛ 2011'!$A$20:$A$22,'[3]КВЛ 2011'!$A$25:$A$27</definedName>
    <definedName name="P1_SC_PROT17" hidden="1">'[3]соц характер'!$A$3:$F$3,'[3]соц характер'!$A$14:$A$15,'[3]соц характер'!$A$19:$A$21,'[3]соц характер'!$C$10:$C$11,'[3]соц характер'!$E$10:$F$11</definedName>
    <definedName name="P1_SC_PROT2" hidden="1">'[3]Баланс мощности.1'!$D$14:$G$17,'[3]Баланс мощности.1'!$E$11,'[3]Баланс мощности.1'!$G$11:$G$12,'[3]Баланс мощности.1'!$I$14:$L$17,'[3]Баланс мощности.1'!$I$21:$L$25</definedName>
    <definedName name="P1_SC_PROT26" hidden="1">'[3]КВЛ 2011'!$A$14:$A$17,'[3]КВЛ 2011'!$A$20:$A$22,'[3]КВЛ 2011'!$A$25:$A$27</definedName>
    <definedName name="P1_SC_PROT5" hidden="1">'[3]амортизация по уровням напряжен'!$I$10:$I$13,'[3]амортизация по уровням напряжен'!$I$15:$I$18,'[3]амортизация по уровням напряжен'!$D$15:$F$18</definedName>
    <definedName name="P1_SC_PROT7" hidden="1">'[3]П.1.16. оплата труда'!$E$29:$E$30,'[3]П.1.16. оплата труда'!$D$28,'[3]П.1.16. оплата труда'!$F$28,'[3]П.1.16. оплата труда'!$G$27</definedName>
    <definedName name="P1_SCOPE_PROT1" localSheetId="4" hidden="1">#REF!,#REF!,#REF!,#REF!,#REF!</definedName>
    <definedName name="P1_SCOPE_PROT1" hidden="1">#REF!,#REF!,#REF!,#REF!,#REF!</definedName>
    <definedName name="P1_SCOPE_PROT13" localSheetId="4" hidden="1">#REF!,#REF!,#REF!,#REF!,#REF!,#REF!,#REF!,#REF!</definedName>
    <definedName name="P1_SCOPE_PROT13" hidden="1">#REF!,#REF!,#REF!,#REF!,#REF!,#REF!,#REF!,#REF!</definedName>
    <definedName name="P1_SCOPE_PROT14" localSheetId="4" hidden="1">#REF!,#REF!,#REF!,#REF!,#REF!,#REF!,#REF!,#REF!</definedName>
    <definedName name="P1_SCOPE_PROT14" hidden="1">#REF!,#REF!,#REF!,#REF!,#REF!,#REF!,#REF!,#REF!</definedName>
    <definedName name="P1_SCOPE_PROT16" localSheetId="4" hidden="1">#REF!,#REF!,#REF!,#REF!,#REF!,#REF!</definedName>
    <definedName name="P1_SCOPE_PROT16" hidden="1">#REF!,#REF!,#REF!,#REF!,#REF!,#REF!</definedName>
    <definedName name="P1_SCOPE_PROT2" localSheetId="4" hidden="1">#REF!,#REF!,#REF!,#REF!,#REF!</definedName>
    <definedName name="P1_SCOPE_PROT2" hidden="1">#REF!,#REF!,#REF!,#REF!,#REF!</definedName>
    <definedName name="P1_SCOPE_PROT22" localSheetId="4" hidden="1">#REF!,#REF!,#REF!,#REF!,#REF!,#REF!,#REF!</definedName>
    <definedName name="P1_SCOPE_PROT22" hidden="1">#REF!,#REF!,#REF!,#REF!,#REF!,#REF!,#REF!</definedName>
    <definedName name="P1_SCOPE_PROT27" localSheetId="4" hidden="1">#REF!,#REF!,#REF!,#REF!,#REF!,#REF!</definedName>
    <definedName name="P1_SCOPE_PROT27" hidden="1">#REF!,#REF!,#REF!,#REF!,#REF!,#REF!</definedName>
    <definedName name="P1_SCOPE_PROT34" localSheetId="4" hidden="1">#REF!,#REF!,#REF!,#REF!,#REF!,#REF!</definedName>
    <definedName name="P1_SCOPE_PROT34" hidden="1">#REF!,#REF!,#REF!,#REF!,#REF!,#REF!</definedName>
    <definedName name="P1_SCOPE_PROT5" localSheetId="4" hidden="1">#REF!,#REF!,#REF!</definedName>
    <definedName name="P1_SCOPE_PROT5" hidden="1">#REF!,#REF!,#REF!</definedName>
    <definedName name="P1_SCOPE_PROT8" localSheetId="4" hidden="1">#REF!,#REF!,#REF!,#REF!</definedName>
    <definedName name="P1_SCOPE_PROT8" hidden="1">#REF!,#REF!,#REF!,#REF!</definedName>
    <definedName name="P2_SC_PROT1" hidden="1">'[2]Баланс энергии (для Заводов)'!$D$19:$G$19,'[2]Баланс энергии (для Заводов)'!$D$14:$G$17,'[2]Баланс энергии (для Заводов)'!$E$11,'[2]Баланс энергии (для Заводов)'!$G$11:$G$12,'[2]Баланс энергии (для Заводов)'!$I$14:$L$17</definedName>
    <definedName name="P2_SC_PROT15" localSheetId="4" hidden="1">'[3]КВЛ 2011'!$A$30:$A$32,'[3]КВЛ 2011'!$A$35:$A$37,'[3]КВЛ 2011'!#REF!</definedName>
    <definedName name="P2_SC_PROT15" hidden="1">'[3]КВЛ 2011'!$A$30:$A$32,'[3]КВЛ 2011'!$A$35:$A$37,'[3]КВЛ 2011'!#REF!</definedName>
    <definedName name="P2_SC_PROT17" hidden="1">'[3]соц характер'!$C$14:$C$15,'[3]соц характер'!$E$14:$F$15,'[3]соц характер'!$C$17,'[3]соц характер'!$E$17:$F$17,'[3]соц характер'!$C$19:$C$20</definedName>
    <definedName name="P2_SC_PROT2" hidden="1">'[3]Баланс мощности.1'!$J$11,'[3]Баланс мощности.1'!$L$11:$L$12,'[3]Баланс мощности.1'!$O$11,'[3]Баланс мощности.1'!$Q$11:$Q$12,'[3]Баланс мощности.1'!$N$14:$Q$17</definedName>
    <definedName name="P2_SC_PROT26" localSheetId="4" hidden="1">'[3]КВЛ 2011'!$A$30:$A$32,'[3]КВЛ 2011'!$A$35:$A$37,'[3]КВЛ 2011'!#REF!</definedName>
    <definedName name="P2_SC_PROT26" hidden="1">'[3]КВЛ 2011'!$A$30:$A$32,'[3]КВЛ 2011'!$A$35:$A$37,'[3]КВЛ 2011'!#REF!</definedName>
    <definedName name="P2_SC_PROT7" hidden="1">'[3]П.1.16. оплата труда'!$F$25,'[3]П.1.16. оплата труда'!$D$25,'[3]П.1.16. оплата труда'!$D$22,'[3]П.1.16. оплата труда'!$G$24,'[3]П.1.16. оплата труда'!$F$22</definedName>
    <definedName name="P2_SCOPE_PROT1" localSheetId="4" hidden="1">#REF!,#REF!,#REF!,#REF!,#REF!</definedName>
    <definedName name="P2_SCOPE_PROT1" hidden="1">#REF!,#REF!,#REF!,#REF!,#REF!</definedName>
    <definedName name="P2_SCOPE_PROT13" localSheetId="4" hidden="1">#REF!,#REF!,#REF!,#REF!,#REF!,#REF!,#REF!,#REF!</definedName>
    <definedName name="P2_SCOPE_PROT13" hidden="1">#REF!,#REF!,#REF!,#REF!,#REF!,#REF!,#REF!,#REF!</definedName>
    <definedName name="P2_SCOPE_PROT14" localSheetId="4" hidden="1">#REF!,#REF!,#REF!,#REF!,#REF!,#REF!,#REF!,#REF!</definedName>
    <definedName name="P2_SCOPE_PROT14" hidden="1">#REF!,#REF!,#REF!,#REF!,#REF!,#REF!,#REF!,#REF!</definedName>
    <definedName name="P2_SCOPE_PROT2" localSheetId="4" hidden="1">#REF!,#REF!,#REF!,#REF!,#REF!</definedName>
    <definedName name="P2_SCOPE_PROT2" hidden="1">#REF!,#REF!,#REF!,#REF!,#REF!</definedName>
    <definedName name="P2_SCOPE_PROT22" localSheetId="4" hidden="1">#REF!,#REF!,#REF!,#REF!,#REF!,#REF!</definedName>
    <definedName name="P2_SCOPE_PROT22" hidden="1">#REF!,#REF!,#REF!,#REF!,#REF!,#REF!</definedName>
    <definedName name="P2_SCOPE_PROT27" localSheetId="4" hidden="1">#REF!,#REF!,#REF!,#REF!,#REF!,#REF!</definedName>
    <definedName name="P2_SCOPE_PROT27" hidden="1">#REF!,#REF!,#REF!,#REF!,#REF!,#REF!</definedName>
    <definedName name="P2_SCOPE_PROT5" localSheetId="4" hidden="1">#REF!,#REF!,#REF!</definedName>
    <definedName name="P2_SCOPE_PROT5" hidden="1">#REF!,#REF!,#REF!</definedName>
    <definedName name="P2_SCOPE_PROT8" localSheetId="4" hidden="1">#REF!,#REF!,#REF!,#REF!</definedName>
    <definedName name="P2_SCOPE_PROT8" hidden="1">#REF!,#REF!,#REF!,#REF!</definedName>
    <definedName name="P3_SC_PROT1" hidden="1">'[2]Баланс энергии (для Заводов)'!$I$19:$L$19,'[2]Баланс энергии (для Заводов)'!$J$11,'[2]Баланс энергии (для Заводов)'!$L$11:$L$12,'[2]Баланс энергии (для Заводов)'!$O$11,'[2]Баланс энергии (для Заводов)'!$Q$11:$Q$12</definedName>
    <definedName name="P3_SC_PROT15" localSheetId="4" hidden="1">'[3]КВЛ 2011'!$B$46,'[3]КВЛ 2011'!#REF!,'[3]КВЛ 2011'!$C$35:$G$37</definedName>
    <definedName name="P3_SC_PROT15" hidden="1">'[3]КВЛ 2011'!$B$46,'[3]КВЛ 2011'!#REF!,'[3]КВЛ 2011'!$C$35:$G$37</definedName>
    <definedName name="P3_SC_PROT2" hidden="1">'[3]Баланс мощности.1'!$N$21:$Q$25,'[3]Баланс мощности.1'!$T$11,'[3]Баланс мощности.1'!$V$11:$V$12,'[3]Баланс мощности.1'!$S$14:$V$17,'[3]Баланс мощности.1'!$S$21:$V$25</definedName>
    <definedName name="P3_SC_PROT26" localSheetId="4" hidden="1">'[3]КВЛ 2011'!$B$46,'[3]КВЛ 2011'!#REF!,'[3]КВЛ 2011'!$C$35:$G$37</definedName>
    <definedName name="P3_SC_PROT26" hidden="1">'[3]КВЛ 2011'!$B$46,'[3]КВЛ 2011'!#REF!,'[3]КВЛ 2011'!$C$35:$G$37</definedName>
    <definedName name="P3_SC_PROT7" hidden="1">'[3]П.1.16. оплата труда'!$G$21,'[3]П.1.16. оплата труда'!$F$19,'[3]П.1.16. оплата труда'!$D$19,'[3]П.1.16. оплата труда'!$G$18,'[3]П.1.16. оплата труда'!$F$16</definedName>
    <definedName name="P3_SCOPE_PROT1" localSheetId="4" hidden="1">#REF!,#REF!,#REF!,#REF!,#REF!</definedName>
    <definedName name="P3_SCOPE_PROT1" hidden="1">#REF!,#REF!,#REF!,#REF!,#REF!</definedName>
    <definedName name="P3_SCOPE_PROT14" localSheetId="4" hidden="1">#REF!,#REF!,#REF!,#REF!,#REF!,#REF!,#REF!,#REF!,#REF!</definedName>
    <definedName name="P3_SCOPE_PROT14" hidden="1">#REF!,#REF!,#REF!,#REF!,#REF!,#REF!,#REF!,#REF!,#REF!</definedName>
    <definedName name="P3_SCOPE_PROT2" localSheetId="4" hidden="1">#REF!,#REF!,#REF!,#REF!,#REF!</definedName>
    <definedName name="P3_SCOPE_PROT2" hidden="1">#REF!,#REF!,#REF!,#REF!,#REF!</definedName>
    <definedName name="P3_SCOPE_PROT8" localSheetId="4" hidden="1">#REF!,#REF!,#REF!,#REF!,#REF!</definedName>
    <definedName name="P3_SCOPE_PROT8" hidden="1">#REF!,#REF!,#REF!,#REF!,#REF!</definedName>
    <definedName name="P4_SC_PROT1" hidden="1">'[2]Баланс энергии (для Заводов)'!$N$14:$Q$17,'[2]Баланс энергии (для Заводов)'!$N$19:$Q$19,'[2]Баланс энергии (для Заводов)'!$N$21:$Q$25,'[2]Баланс энергии (для Заводов)'!$T$11,'[2]Баланс энергии (для Заводов)'!$V$11:$V$12</definedName>
    <definedName name="P4_SC_PROT15" hidden="1">'[3]КВЛ 2011'!$C$30:$G$32,'[3]КВЛ 2011'!$C$25:$G$27,'[3]КВЛ 2011'!$C$20:$G$22</definedName>
    <definedName name="P4_SC_PROT2" hidden="1">'[3]Баланс мощности.1'!$Y$11,'[3]Баланс мощности.1'!$AA$11:$AA$12,'[3]Баланс мощности.1'!$X$14:$AA$17,'[3]Баланс мощности.1'!$X$21:$AA$25,'[3]Баланс мощности.1'!$D$21:$G$25</definedName>
    <definedName name="P4_SC_PROT26" hidden="1">'[3]КВЛ 2011'!$C$30:$G$32,'[3]КВЛ 2011'!$C$25:$G$27,'[3]КВЛ 2011'!$C$20:$G$22</definedName>
    <definedName name="P4_SC_PROT7" hidden="1">'[3]П.1.16. оплата труда'!$D$16,'[3]П.1.16. оплата труда'!$D$13,'[3]П.1.16. оплата труда'!$F$13,'[3]П.1.16. оплата труда'!$G$15,'[3]П.1.16. оплата труда'!$G$12</definedName>
    <definedName name="P4_SCOPE_PROT1" localSheetId="4" hidden="1">#REF!,#REF!,#REF!,#REF!,#REF!</definedName>
    <definedName name="P4_SCOPE_PROT1" hidden="1">#REF!,#REF!,#REF!,#REF!,#REF!</definedName>
    <definedName name="P4_SCOPE_PROT14" localSheetId="4" hidden="1">#REF!,#REF!,#REF!,#REF!,#REF!,#REF!,#REF!,#REF!,#REF!</definedName>
    <definedName name="P4_SCOPE_PROT14" hidden="1">#REF!,#REF!,#REF!,#REF!,#REF!,#REF!,#REF!,#REF!,#REF!</definedName>
    <definedName name="P4_SCOPE_PROT2" localSheetId="4" hidden="1">#REF!,#REF!,#REF!,#REF!,#REF!</definedName>
    <definedName name="P4_SCOPE_PROT2" hidden="1">#REF!,#REF!,#REF!,#REF!,#REF!</definedName>
    <definedName name="P4_SCOPE_PROT8" localSheetId="4" hidden="1">#REF!,#REF!,#REF!,#REF!,#REF!</definedName>
    <definedName name="P4_SCOPE_PROT8" hidden="1">#REF!,#REF!,#REF!,#REF!,#REF!</definedName>
    <definedName name="P5_SC_PROT1" hidden="1">'[2]Баланс энергии (для Заводов)'!$S$14:$V$17,'[2]Баланс энергии (для Заводов)'!$S$19:$V$19,'[2]Баланс энергии (для Заводов)'!$S$21:$V$25,'[2]Баланс энергии (для Заводов)'!$X$14:$AA$17,'[2]Баланс энергии (для Заводов)'!$Y$11</definedName>
    <definedName name="P5_SC_PROT15" hidden="1">'[3]КВЛ 2011'!$C$14:$G$17,'[3]КВЛ 2011'!$C$9:$G$11,'[3]КВЛ 2011'!$A$2:$G$2</definedName>
    <definedName name="P5_SC_PROT26" hidden="1">'[3]КВЛ 2011'!$C$14:$G$17,'[3]КВЛ 2011'!$C$9:$G$11,'[3]КВЛ 2011'!$A$2:$G$2</definedName>
    <definedName name="P5_SC_PROT7" hidden="1">'[3]П.1.16. оплата труда'!$F$10:$G$10,'[3]П.1.16. оплата труда'!$D$10,'[3]П.1.16. оплата труда'!$C$8:$G$8,'[3]П.1.16. оплата труда'!$C$29:$C$30,P1_SC_PROT7</definedName>
    <definedName name="P5_SCOPE_PROT1" localSheetId="4" hidden="1">#REF!,#REF!,#REF!,#REF!,#REF!</definedName>
    <definedName name="P5_SCOPE_PROT1" hidden="1">#REF!,#REF!,#REF!,#REF!,#REF!</definedName>
    <definedName name="P5_SCOPE_PROT2" localSheetId="4" hidden="1">#REF!,#REF!,#REF!,#REF!,#REF!</definedName>
    <definedName name="P5_SCOPE_PROT2" hidden="1">#REF!,#REF!,#REF!,#REF!,#REF!</definedName>
    <definedName name="P5_SCOPE_PROT8" localSheetId="4" hidden="1">#REF!,#REF!,#REF!,#REF!,#REF!</definedName>
    <definedName name="P5_SCOPE_PROT8" hidden="1">#REF!,#REF!,#REF!,#REF!,#REF!</definedName>
    <definedName name="P6_SC_PROT1" hidden="1">'[2]Баланс энергии (для Заводов)'!$AA$11:$AA$12,'[2]Баланс энергии (для Заводов)'!$X$19:$AA$19,'[2]Баланс энергии (для Заводов)'!$X$21:$AA$25,'[2]Баланс энергии (для Заводов)'!$B$30:$B$31,P1_SC_PROT1,P2_SC_PROT1</definedName>
    <definedName name="P6_SCOPE_PROT1" localSheetId="4" hidden="1">#REF!,#REF!,#REF!,#REF!,'баланс 2017 МО'!P1_SCOPE_PROT1,'баланс 2017 МО'!P2_SCOPE_PROT1</definedName>
    <definedName name="P6_SCOPE_PROT1" hidden="1">#REF!,#REF!,#REF!,#REF!,P1_SCOPE_PROT1,P2_SCOPE_PROT1</definedName>
    <definedName name="P6_SCOPE_PROT8" localSheetId="4" hidden="1">#REF!,#REF!,#REF!,#REF!</definedName>
    <definedName name="P6_SCOPE_PROT8" hidden="1">#REF!,#REF!,#REF!,#REF!</definedName>
    <definedName name="region_name">[1]Титульный!$F$8</definedName>
    <definedName name="SC_PROT1">P3_SC_PROT1,P4_SC_PROT1,P5_SC_PROT1,P6_SC_PROT1</definedName>
    <definedName name="SC_PROT10" localSheetId="4">'[3]Ремонты 2011'!#REF!,'баланс 2017 МО'!P1_SC_PROT10</definedName>
    <definedName name="SC_PROT10">'[3]Ремонты 2011'!#REF!,P1_SC_PROT10</definedName>
    <definedName name="SC_PROT11">'[3]Сводная ремонт'!$F$10:$F$11,'[3]Сводная ремонт'!$C$14:$F$15,'[3]Сводная ремонт'!$D$10:$D$11</definedName>
    <definedName name="SC_PROT12">[3]Проч.прямые!$A$3:$F$3,[3]Проч.прямые!$A$11:$F$16</definedName>
    <definedName name="SC_PROT13">[3]Цеховые!$D$17,[3]Цеховые!$E$11:$F$15,[3]Цеховые!$C$11:$C$15,[3]Цеховые!$A$11:$A$15,[3]Цеховые!$A$3:$F$3,[3]Цеховые!$B$17</definedName>
    <definedName name="SC_PROT14">[3]Общеэксплуатационные!$A$3:$F$3,[3]Общеэксплуатационные!$A$11:$A$13,P1_SC_PROT14</definedName>
    <definedName name="SC_PROT15" localSheetId="4">'[3]КВЛ 2011'!$A$9:$A$11,[0]!P1_SC_PROT15,'баланс 2017 МО'!P2_SC_PROT15,'баланс 2017 МО'!P3_SC_PROT15,[0]!P4_SC_PROT15,[0]!P5_SC_PROT15</definedName>
    <definedName name="SC_PROT15">'[3]КВЛ 2011'!$A$9:$A$11,P1_SC_PROT15,P2_SC_PROT15,P3_SC_PROT15,P4_SC_PROT15,P5_SC_PROT15</definedName>
    <definedName name="SC_PROT16">'[3]КВЛ Сводная'!$B$8:$E$11,'[3]КВЛ Сводная'!$A$3:$F$3</definedName>
    <definedName name="SC_PROT17">'[3]соц характер'!$E$19:$F$20,'[3]соц характер'!$B$22,'[3]соц характер'!$D$22,'[3]соц характер'!$A$10:$A$11,P1_SC_PROT17,P2_SC_PROT17</definedName>
    <definedName name="SC_PROT18">'[3]Н на Им'!$B$12,'[3]Н на Им'!$D$12,'[3]Н на Им'!$E$8:$F$11,'[3]Н на Им'!$F$13:$F$17,'[3]Н на Им'!$C$8:$C$11</definedName>
    <definedName name="SC_PROT19">'[3]П.1.18. Калькуляция'!$C$22:$G$22,'[3]П.1.18. Калькуляция'!$A$3:$G$3,'[3]П.1.18. Калькуляция'!$C$12:$F$15</definedName>
    <definedName name="SC_PROT2">P1_SC_PROT2,P2_SC_PROT2,P3_SC_PROT2,P4_SC_PROT2</definedName>
    <definedName name="SC_PROT20">'[3]П.1.21 Прибыль'!$C$8:$F$11,'[3]П.1.21 Прибыль'!$A$3:$H$3</definedName>
    <definedName name="SC_PROT21" localSheetId="4">[3]П.1.24!#REF!,[3]П.1.24!#REF!,[3]П.1.24!#REF!</definedName>
    <definedName name="SC_PROT21">[3]П.1.24!#REF!,[3]П.1.24!#REF!,[3]П.1.24!#REF!</definedName>
    <definedName name="SC_PROT22" localSheetId="4">[3]П.1.25!$D$7:$D$7,[3]П.1.25!#REF!</definedName>
    <definedName name="SC_PROT22">[3]П.1.25!$D$7:$D$7,[3]П.1.25!#REF!</definedName>
    <definedName name="SC_PROT3">[3]П2.1!$G$29:$G$38,[3]П2.1!$G$8:$G$27,[3]П2.1!$G$41:$G$44</definedName>
    <definedName name="SC_PROT5">'[3]амортизация по уровням напряжен'!$D$20:$F$23,'[3]амортизация по уровням напряжен'!$I$20:$I$23,'[3]амортизация по уровням напряжен'!$D$10:$F$13,P1_SC_PROT5</definedName>
    <definedName name="SC_PROT6">[3]П.1.17!$C$8:$G$10,[3]П.1.17!$C$14:$G$14</definedName>
    <definedName name="SC_PROT7">P2_SC_PROT7,P3_SC_PROT7,P4_SC_PROT7,P5_SC_PROT7</definedName>
    <definedName name="SC_PROT9">[3]материалы!$D$15,[3]материалы!$C$8:$C$13,[3]материалы!$E$8:$F$13,[3]материалы!$A$8:$A$13,[3]материалы!$B$15</definedName>
    <definedName name="SCOPE_DIP1_1" localSheetId="4">#REF!</definedName>
    <definedName name="SCOPE_DIP1_1">#REF!</definedName>
    <definedName name="SCOPE_DIP1_2" localSheetId="4">#REF!</definedName>
    <definedName name="SCOPE_DIP1_2">#REF!</definedName>
    <definedName name="scope_prot_888" localSheetId="4">#REF!,#REF!,#REF!,#REF!,#REF!,'баланс 2017 МО'!P1_SCOPE_PROT27,'баланс 2017 МО'!P2_SCOPE_PROT27</definedName>
    <definedName name="scope_prot_888">#REF!,#REF!,#REF!,#REF!,#REF!,P1_SCOPE_PROT27,P2_SCOPE_PROT27</definedName>
    <definedName name="SCOPE_PROT1" localSheetId="4">'баланс 2017 МО'!P3_SCOPE_PROT1,'баланс 2017 МО'!P4_SCOPE_PROT1,'баланс 2017 МО'!P5_SCOPE_PROT1,'баланс 2017 МО'!P6_SCOPE_PROT1</definedName>
    <definedName name="SCOPE_PROT1">P3_SCOPE_PROT1,P4_SCOPE_PROT1,P5_SCOPE_PROT1,P6_SCOPE_PROT1</definedName>
    <definedName name="SCOPE_PROT10" localSheetId="4">#REF!,#REF!,#REF!,#REF!,#REF!,#REF!</definedName>
    <definedName name="SCOPE_PROT10">#REF!,#REF!,#REF!,#REF!,#REF!,#REF!</definedName>
    <definedName name="SCOPE_PROT11" localSheetId="4">#REF!,#REF!,#REF!,#REF!</definedName>
    <definedName name="SCOPE_PROT11">#REF!,#REF!,#REF!,#REF!</definedName>
    <definedName name="SCOPE_PROT12" localSheetId="4">#REF!,#REF!,#REF!</definedName>
    <definedName name="SCOPE_PROT12">#REF!,#REF!,#REF!</definedName>
    <definedName name="SCOPE_PROT13" localSheetId="4">#REF!,#REF!,'баланс 2017 МО'!P1_SCOPE_PROT13,'баланс 2017 МО'!P2_SCOPE_PROT13</definedName>
    <definedName name="SCOPE_PROT13">#REF!,#REF!,P1_SCOPE_PROT13,P2_SCOPE_PROT13</definedName>
    <definedName name="SCOPE_PROT14" localSheetId="4">#REF!,#REF!,#REF!,'баланс 2017 МО'!P1_SCOPE_PROT14,'баланс 2017 МО'!P2_SCOPE_PROT14,'баланс 2017 МО'!P3_SCOPE_PROT14,'баланс 2017 МО'!P4_SCOPE_PROT14</definedName>
    <definedName name="SCOPE_PROT14">#REF!,#REF!,#REF!,P1_SCOPE_PROT14,P2_SCOPE_PROT14,P3_SCOPE_PROT14,P4_SCOPE_PROT14</definedName>
    <definedName name="SCOPE_PROT15" localSheetId="4">#REF!,#REF!</definedName>
    <definedName name="SCOPE_PROT15">#REF!,#REF!</definedName>
    <definedName name="SCOPE_PROT16" localSheetId="4">#REF!,#REF!,#REF!,'баланс 2017 МО'!P1_SCOPE_PROT16</definedName>
    <definedName name="SCOPE_PROT16">#REF!,#REF!,#REF!,P1_SCOPE_PROT16</definedName>
    <definedName name="SCOPE_PROT17" localSheetId="4">#REF!</definedName>
    <definedName name="SCOPE_PROT17">#REF!</definedName>
    <definedName name="SCOPE_PROT18" localSheetId="4">#REF!,#REF!,#REF!</definedName>
    <definedName name="SCOPE_PROT18">#REF!,#REF!,#REF!</definedName>
    <definedName name="SCOPE_PROT19" localSheetId="4">#REF!,#REF!,#REF!</definedName>
    <definedName name="SCOPE_PROT19">#REF!,#REF!,#REF!</definedName>
    <definedName name="SCOPE_PROT2" localSheetId="4">'баланс 2017 МО'!P1_SCOPE_PROT2,'баланс 2017 МО'!P2_SCOPE_PROT2,'баланс 2017 МО'!P3_SCOPE_PROT2,'баланс 2017 МО'!P4_SCOPE_PROT2,'баланс 2017 МО'!P5_SCOPE_PROT2</definedName>
    <definedName name="SCOPE_PROT2">P1_SCOPE_PROT2,P2_SCOPE_PROT2,P3_SCOPE_PROT2,P4_SCOPE_PROT2,P5_SCOPE_PROT2</definedName>
    <definedName name="SCOPE_PROT20" localSheetId="4">#REF!,#REF!,#REF!,#REF!</definedName>
    <definedName name="SCOPE_PROT20">#REF!,#REF!,#REF!,#REF!</definedName>
    <definedName name="SCOPE_PROT21" localSheetId="4">#REF!,#REF!,#REF!,#REF!,#REF!,#REF!,#REF!,#REF!</definedName>
    <definedName name="SCOPE_PROT21">#REF!,#REF!,#REF!,#REF!,#REF!,#REF!,#REF!,#REF!</definedName>
    <definedName name="SCOPE_PROT22" localSheetId="4">#REF!,#REF!,#REF!,#REF!,'баланс 2017 МО'!P1_SCOPE_PROT22,'баланс 2017 МО'!P2_SCOPE_PROT22</definedName>
    <definedName name="SCOPE_PROT22">#REF!,#REF!,#REF!,#REF!,P1_SCOPE_PROT22,P2_SCOPE_PROT22</definedName>
    <definedName name="SCOPE_PROT23" localSheetId="4">#REF!,#REF!,#REF!,#REF!,#REF!</definedName>
    <definedName name="SCOPE_PROT23">#REF!,#REF!,#REF!,#REF!,#REF!</definedName>
    <definedName name="SCOPE_PROT24" localSheetId="4">#REF!,#REF!,#REF!,#REF!,#REF!</definedName>
    <definedName name="SCOPE_PROT24">#REF!,#REF!,#REF!,#REF!,#REF!</definedName>
    <definedName name="SCOPE_PROT25" localSheetId="4">#REF!,#REF!,#REF!,#REF!,#REF!</definedName>
    <definedName name="SCOPE_PROT25">#REF!,#REF!,#REF!,#REF!,#REF!</definedName>
    <definedName name="SCOPE_PROT26" localSheetId="4">#REF!,#REF!,#REF!,#REF!,#REF!</definedName>
    <definedName name="SCOPE_PROT26">#REF!,#REF!,#REF!,#REF!,#REF!</definedName>
    <definedName name="SCOPE_PROT27" localSheetId="4">#REF!,#REF!,#REF!,#REF!,#REF!,'баланс 2017 МО'!P1_SCOPE_PROT27,'баланс 2017 МО'!P2_SCOPE_PROT27</definedName>
    <definedName name="SCOPE_PROT27">#REF!,#REF!,#REF!,#REF!,#REF!,P1_SCOPE_PROT27,P2_SCOPE_PROT27</definedName>
    <definedName name="SCOPE_PROT28" localSheetId="4">#REF!</definedName>
    <definedName name="SCOPE_PROT28">#REF!</definedName>
    <definedName name="SCOPE_PROT29" localSheetId="4">#REF!,#REF!,#REF!,#REF!</definedName>
    <definedName name="SCOPE_PROT29">#REF!,#REF!,#REF!,#REF!</definedName>
    <definedName name="SCOPE_PROT3" localSheetId="4">#REF!,#REF!,#REF!</definedName>
    <definedName name="SCOPE_PROT3">#REF!,#REF!,#REF!</definedName>
    <definedName name="SCOPE_PROT30" localSheetId="4">#REF!</definedName>
    <definedName name="SCOPE_PROT30">#REF!</definedName>
    <definedName name="SCOPE_PROT31" localSheetId="4">#REF!</definedName>
    <definedName name="SCOPE_PROT31">#REF!</definedName>
    <definedName name="SCOPE_PROT32" localSheetId="4">#REF!,#REF!,#REF!</definedName>
    <definedName name="SCOPE_PROT32">#REF!,#REF!,#REF!</definedName>
    <definedName name="SCOPE_PROT33" localSheetId="4">#REF!,#REF!,#REF!,#REF!</definedName>
    <definedName name="SCOPE_PROT33">#REF!,#REF!,#REF!,#REF!</definedName>
    <definedName name="SCOPE_PROT34" localSheetId="4">#REF!,'баланс 2017 МО'!P1_SCOPE_PROT34</definedName>
    <definedName name="SCOPE_PROT34">#REF!,P1_SCOPE_PROT34</definedName>
    <definedName name="SCOPE_PROT35" localSheetId="4">#REF!,#REF!,#REF!</definedName>
    <definedName name="SCOPE_PROT35">#REF!,#REF!,#REF!</definedName>
    <definedName name="SCOPE_PROT36" localSheetId="4">#REF!,#REF!</definedName>
    <definedName name="SCOPE_PROT36">#REF!,#REF!</definedName>
    <definedName name="SCOPE_PROT37" localSheetId="4">#REF!,#REF!,#REF!</definedName>
    <definedName name="SCOPE_PROT37">#REF!,#REF!,#REF!</definedName>
    <definedName name="SCOPE_PROT38" localSheetId="4">#REF!,#REF!,#REF!</definedName>
    <definedName name="SCOPE_PROT38">#REF!,#REF!,#REF!</definedName>
    <definedName name="SCOPE_PROT4" localSheetId="4">#REF!</definedName>
    <definedName name="SCOPE_PROT4">#REF!</definedName>
    <definedName name="SCOPE_PROT5" localSheetId="4">'баланс 2017 МО'!P1_SCOPE_PROT5,'баланс 2017 МО'!P2_SCOPE_PROT5</definedName>
    <definedName name="SCOPE_PROT5">P1_SCOPE_PROT5,P2_SCOPE_PROT5</definedName>
    <definedName name="SCOPE_PROT6" localSheetId="4">#REF!,#REF!,#REF!</definedName>
    <definedName name="SCOPE_PROT6">#REF!,#REF!,#REF!</definedName>
    <definedName name="scope_prot666" localSheetId="4">'баланс 2017 МО'!P3_SCOPE_PROT1,'баланс 2017 МО'!P4_SCOPE_PROT1,'баланс 2017 МО'!P5_SCOPE_PROT1,'баланс 2017 МО'!P6_SCOPE_PROT1</definedName>
    <definedName name="scope_prot666">P3_SCOPE_PROT1,P4_SCOPE_PROT1,P5_SCOPE_PROT1,P6_SCOPE_PROT1</definedName>
    <definedName name="SCOPE_PROT7" localSheetId="4">#REF!,#REF!,#REF!,#REF!,#REF!</definedName>
    <definedName name="SCOPE_PROT7">#REF!,#REF!,#REF!,#REF!,#REF!</definedName>
    <definedName name="scope_prot777" localSheetId="4">#REF!,#REF!,#REF!,'баланс 2017 МО'!P1_SCOPE_PROT16</definedName>
    <definedName name="scope_prot777">#REF!,#REF!,#REF!,P1_SCOPE_PROT16</definedName>
    <definedName name="SCOPE_PROT8" localSheetId="4">#REF!,'баланс 2017 МО'!P1_SCOPE_PROT8,'баланс 2017 МО'!P2_SCOPE_PROT8,'баланс 2017 МО'!P3_SCOPE_PROT8,'баланс 2017 МО'!P4_SCOPE_PROT8,'баланс 2017 МО'!P5_SCOPE_PROT8,'баланс 2017 МО'!P6_SCOPE_PROT8</definedName>
    <definedName name="SCOPE_PROT8">#REF!,P1_SCOPE_PROT8,P2_SCOPE_PROT8,P3_SCOPE_PROT8,P4_SCOPE_PROT8,P5_SCOPE_PROT8,P6_SCOPE_PROT8</definedName>
    <definedName name="SCOPE_PROT9" localSheetId="4">#REF!</definedName>
    <definedName name="SCOPE_PROT9">#REF!</definedName>
    <definedName name="SPR_SCOPE" localSheetId="4">#REF!</definedName>
    <definedName name="SPR_SCOPE">#REF!</definedName>
    <definedName name="T3?L1.4.1" localSheetId="4">#REF!</definedName>
    <definedName name="T3?L1.4.1">#REF!</definedName>
    <definedName name="T3?L1.5.1" localSheetId="4">#REF!</definedName>
    <definedName name="T3?L1.5.1">#REF!</definedName>
    <definedName name="version">[1]Инструкция!$G$3</definedName>
    <definedName name="БазовыйПериод">[4]Заголовок!$B$15</definedName>
    <definedName name="ЗП1">[5]Лист13!$A$2</definedName>
    <definedName name="ЗП2">[5]Лист13!$B$2</definedName>
    <definedName name="ЗП3">[5]Лист13!$C$2</definedName>
    <definedName name="ЗП4">[5]Лист13!$D$2</definedName>
    <definedName name="название" localSheetId="4">#REF!</definedName>
    <definedName name="название">#REF!</definedName>
    <definedName name="_xlnm.Print_Area" localSheetId="4">'баланс 2017 МО'!$A$1:$S$53</definedName>
    <definedName name="ОтпускЭлектроэнергииИтогоБаз">'[4]6'!$C$15</definedName>
    <definedName name="ОтпускЭлектроэнергииИтогоРег">'[4]6'!$C$24</definedName>
    <definedName name="ПериодРегулирования">[4]Заголовок!$B$14</definedName>
  </definedNames>
  <calcPr calcId="145621"/>
</workbook>
</file>

<file path=xl/calcChain.xml><?xml version="1.0" encoding="utf-8"?>
<calcChain xmlns="http://schemas.openxmlformats.org/spreadsheetml/2006/main">
  <c r="N50" i="11" l="1"/>
  <c r="M50" i="11"/>
  <c r="L50" i="11"/>
  <c r="E45" i="11" l="1"/>
  <c r="E33" i="11"/>
  <c r="K29" i="11"/>
  <c r="N51" i="11"/>
  <c r="Q29" i="11" l="1"/>
  <c r="Q8" i="11"/>
  <c r="Q50" i="11"/>
  <c r="P29" i="11"/>
  <c r="P8" i="11"/>
  <c r="P50" i="11" s="1"/>
  <c r="O29" i="11"/>
  <c r="O8" i="11"/>
  <c r="S8" i="11" s="1"/>
  <c r="S53" i="11"/>
  <c r="M51" i="11"/>
  <c r="L51" i="11"/>
  <c r="K8" i="11"/>
  <c r="J50" i="11"/>
  <c r="J51" i="11"/>
  <c r="I50" i="11"/>
  <c r="I51" i="11"/>
  <c r="H50" i="11"/>
  <c r="H51" i="11"/>
  <c r="G50" i="11"/>
  <c r="G51" i="11"/>
  <c r="F50" i="11"/>
  <c r="F51" i="11"/>
  <c r="E50" i="11"/>
  <c r="E51" i="11"/>
  <c r="Q44" i="11"/>
  <c r="P44" i="11"/>
  <c r="P40" i="11" s="1"/>
  <c r="O44" i="11"/>
  <c r="O40" i="11"/>
  <c r="N44" i="11"/>
  <c r="N40" i="11"/>
  <c r="M44" i="11"/>
  <c r="L44" i="11"/>
  <c r="R44" i="11" s="1"/>
  <c r="S44" i="11" s="1"/>
  <c r="J44" i="11"/>
  <c r="I44" i="11"/>
  <c r="I34" i="11" s="1"/>
  <c r="I30" i="11" s="1"/>
  <c r="H44" i="11"/>
  <c r="H34" i="11" s="1"/>
  <c r="H30" i="11" s="1"/>
  <c r="G44" i="11"/>
  <c r="F44" i="11"/>
  <c r="F34" i="11" s="1"/>
  <c r="E44" i="11"/>
  <c r="E34" i="11" s="1"/>
  <c r="E30" i="11" s="1"/>
  <c r="K44" i="11"/>
  <c r="M33" i="11"/>
  <c r="N33" i="11"/>
  <c r="O33" i="11"/>
  <c r="P33" i="11"/>
  <c r="P30" i="11" s="1"/>
  <c r="Q33" i="11"/>
  <c r="L33" i="11"/>
  <c r="F33" i="11"/>
  <c r="K33" i="11" s="1"/>
  <c r="S33" i="11" s="1"/>
  <c r="G33" i="11"/>
  <c r="H33" i="11"/>
  <c r="I33" i="11"/>
  <c r="J33" i="11"/>
  <c r="M34" i="11"/>
  <c r="M30" i="11" s="1"/>
  <c r="O34" i="11"/>
  <c r="P34" i="11"/>
  <c r="Q34" i="11"/>
  <c r="L34" i="11"/>
  <c r="G34" i="11"/>
  <c r="G30" i="11" s="1"/>
  <c r="J34" i="11"/>
  <c r="J30" i="11" s="1"/>
  <c r="M35" i="11"/>
  <c r="N35" i="11"/>
  <c r="O35" i="11"/>
  <c r="P35" i="11"/>
  <c r="Q35" i="11"/>
  <c r="L35" i="11"/>
  <c r="R35" i="11" s="1"/>
  <c r="F35" i="11"/>
  <c r="G35" i="11"/>
  <c r="H35" i="11"/>
  <c r="I35" i="11"/>
  <c r="J35" i="11"/>
  <c r="E35" i="11"/>
  <c r="K35" i="11" s="1"/>
  <c r="S35" i="11" s="1"/>
  <c r="R38" i="11"/>
  <c r="K38" i="11"/>
  <c r="R39" i="11"/>
  <c r="K39" i="11"/>
  <c r="M14" i="11"/>
  <c r="R14" i="11" s="1"/>
  <c r="S14" i="11" s="1"/>
  <c r="N14" i="11"/>
  <c r="O14" i="11"/>
  <c r="P14" i="11"/>
  <c r="Q14" i="11"/>
  <c r="L14" i="11"/>
  <c r="F14" i="11"/>
  <c r="G14" i="11"/>
  <c r="H14" i="11"/>
  <c r="I14" i="11"/>
  <c r="J14" i="11"/>
  <c r="E14" i="11"/>
  <c r="K14" i="11"/>
  <c r="Q10" i="11"/>
  <c r="P10" i="11"/>
  <c r="O10" i="11"/>
  <c r="O9" i="11"/>
  <c r="O52" i="11" s="1"/>
  <c r="O53" i="11" s="1"/>
  <c r="N10" i="11"/>
  <c r="N9" i="11"/>
  <c r="N52" i="11" s="1"/>
  <c r="N53" i="11" s="1"/>
  <c r="M10" i="11"/>
  <c r="L10" i="11"/>
  <c r="L9" i="11" s="1"/>
  <c r="Q12" i="11"/>
  <c r="P12" i="11"/>
  <c r="O12" i="11"/>
  <c r="N12" i="11"/>
  <c r="M12" i="11"/>
  <c r="L12" i="11"/>
  <c r="J10" i="11"/>
  <c r="J9" i="11" s="1"/>
  <c r="J52" i="11" s="1"/>
  <c r="J53" i="11" s="1"/>
  <c r="I10" i="11"/>
  <c r="H10" i="11"/>
  <c r="H9" i="11" s="1"/>
  <c r="H52" i="11" s="1"/>
  <c r="H53" i="11" s="1"/>
  <c r="G10" i="11"/>
  <c r="G9" i="11" s="1"/>
  <c r="G52" i="11" s="1"/>
  <c r="G53" i="11" s="1"/>
  <c r="F10" i="11"/>
  <c r="K10" i="11" s="1"/>
  <c r="E10" i="11"/>
  <c r="J12" i="11"/>
  <c r="I12" i="11"/>
  <c r="H12" i="11"/>
  <c r="G12" i="11"/>
  <c r="F12" i="11"/>
  <c r="K12" i="11" s="1"/>
  <c r="E12" i="11"/>
  <c r="S38" i="11"/>
  <c r="R15" i="11"/>
  <c r="R17" i="11"/>
  <c r="K15" i="11"/>
  <c r="K17" i="11"/>
  <c r="S17" i="11" s="1"/>
  <c r="M45" i="11"/>
  <c r="R45" i="11" s="1"/>
  <c r="N45" i="11"/>
  <c r="O45" i="11"/>
  <c r="P45" i="11"/>
  <c r="Q45" i="11"/>
  <c r="L45" i="11"/>
  <c r="F45" i="11"/>
  <c r="K45" i="11" s="1"/>
  <c r="G45" i="11"/>
  <c r="H45" i="11"/>
  <c r="I45" i="11"/>
  <c r="J45" i="11"/>
  <c r="R43" i="11"/>
  <c r="K43" i="11"/>
  <c r="R49" i="11"/>
  <c r="S49" i="11" s="1"/>
  <c r="K49" i="11"/>
  <c r="M24" i="11"/>
  <c r="N24" i="11"/>
  <c r="O24" i="11"/>
  <c r="P24" i="11"/>
  <c r="Q24" i="11"/>
  <c r="L24" i="11"/>
  <c r="R24" i="11" s="1"/>
  <c r="F24" i="11"/>
  <c r="G24" i="11"/>
  <c r="H24" i="11"/>
  <c r="I24" i="11"/>
  <c r="J24" i="11"/>
  <c r="E24" i="11"/>
  <c r="R25" i="11"/>
  <c r="K25" i="11"/>
  <c r="K24" i="11" s="1"/>
  <c r="M19" i="11"/>
  <c r="N19" i="11"/>
  <c r="O19" i="11"/>
  <c r="P19" i="11"/>
  <c r="Q19" i="11"/>
  <c r="L19" i="11"/>
  <c r="R19" i="11" s="1"/>
  <c r="S19" i="11" s="1"/>
  <c r="F19" i="11"/>
  <c r="G19" i="11"/>
  <c r="H19" i="11"/>
  <c r="I19" i="11"/>
  <c r="J19" i="11"/>
  <c r="E19" i="11"/>
  <c r="R20" i="11"/>
  <c r="S20" i="11"/>
  <c r="K20" i="11"/>
  <c r="R22" i="11"/>
  <c r="S22" i="11" s="1"/>
  <c r="K22" i="11"/>
  <c r="Q40" i="11"/>
  <c r="L30" i="11"/>
  <c r="Q30" i="11"/>
  <c r="M40" i="11"/>
  <c r="H40" i="11"/>
  <c r="G40" i="11"/>
  <c r="J40" i="11"/>
  <c r="F40" i="11"/>
  <c r="E9" i="11"/>
  <c r="E52" i="11" s="1"/>
  <c r="H4" i="8"/>
  <c r="G4" i="8"/>
  <c r="F4" i="8"/>
  <c r="E4" i="8"/>
  <c r="G3" i="7"/>
  <c r="F3" i="7"/>
  <c r="E3" i="7"/>
  <c r="D3" i="7"/>
  <c r="R12" i="11"/>
  <c r="S12" i="11" s="1"/>
  <c r="I40" i="11"/>
  <c r="S43" i="11"/>
  <c r="S15" i="11"/>
  <c r="I9" i="11"/>
  <c r="P9" i="11"/>
  <c r="P52" i="11" s="1"/>
  <c r="P53" i="11" s="1"/>
  <c r="N34" i="11"/>
  <c r="R34" i="11"/>
  <c r="N30" i="11"/>
  <c r="K19" i="11"/>
  <c r="S39" i="11"/>
  <c r="O30" i="11"/>
  <c r="K50" i="11"/>
  <c r="K51" i="11"/>
  <c r="E40" i="11"/>
  <c r="K40" i="11" s="1"/>
  <c r="R33" i="11"/>
  <c r="M9" i="11"/>
  <c r="Q9" i="11"/>
  <c r="Q52" i="11" s="1"/>
  <c r="Q53" i="11" s="1"/>
  <c r="O50" i="11"/>
  <c r="E53" i="11" l="1"/>
  <c r="S24" i="11"/>
  <c r="R9" i="11"/>
  <c r="L52" i="11"/>
  <c r="I52" i="11"/>
  <c r="I53" i="11" s="1"/>
  <c r="M52" i="11"/>
  <c r="M53" i="11" s="1"/>
  <c r="R30" i="11"/>
  <c r="K34" i="11"/>
  <c r="F30" i="11"/>
  <c r="S34" i="11"/>
  <c r="S45" i="11"/>
  <c r="K30" i="11"/>
  <c r="P51" i="11"/>
  <c r="Q51" i="11"/>
  <c r="R8" i="11"/>
  <c r="O51" i="11"/>
  <c r="S50" i="11"/>
  <c r="S51" i="11" s="1"/>
  <c r="F9" i="11"/>
  <c r="R10" i="11"/>
  <c r="S25" i="11"/>
  <c r="L40" i="11"/>
  <c r="R40" i="11" s="1"/>
  <c r="S40" i="11" s="1"/>
  <c r="R29" i="11"/>
  <c r="S29" i="11"/>
  <c r="L53" i="11" l="1"/>
  <c r="R52" i="11"/>
  <c r="R53" i="11" s="1"/>
  <c r="K9" i="11"/>
  <c r="F52" i="11"/>
  <c r="R50" i="11"/>
  <c r="R51" i="11" s="1"/>
  <c r="F53" i="11" l="1"/>
  <c r="K52" i="11"/>
  <c r="K53" i="11" s="1"/>
</calcChain>
</file>

<file path=xl/sharedStrings.xml><?xml version="1.0" encoding="utf-8"?>
<sst xmlns="http://schemas.openxmlformats.org/spreadsheetml/2006/main" count="343" uniqueCount="122">
  <si>
    <t>№ п.п.</t>
  </si>
  <si>
    <t>Всего</t>
  </si>
  <si>
    <t>ВН</t>
  </si>
  <si>
    <t>НН</t>
  </si>
  <si>
    <t>1.</t>
  </si>
  <si>
    <t>1.1.</t>
  </si>
  <si>
    <t>1.2.</t>
  </si>
  <si>
    <t>2.</t>
  </si>
  <si>
    <t>3.</t>
  </si>
  <si>
    <t>МВт</t>
  </si>
  <si>
    <t xml:space="preserve">№ п.п. </t>
  </si>
  <si>
    <t>Наименование</t>
  </si>
  <si>
    <t>Ед. изм.</t>
  </si>
  <si>
    <t>Электроэнергия</t>
  </si>
  <si>
    <t>Поступление в сеть</t>
  </si>
  <si>
    <t>млн.кВтч</t>
  </si>
  <si>
    <t>Потери в электрической сети, в т.ч. относимые на:</t>
  </si>
  <si>
    <t>2.1</t>
  </si>
  <si>
    <t>собственное потребление</t>
  </si>
  <si>
    <t>2.2</t>
  </si>
  <si>
    <t>передачу сторонним потребителям (субабонентам)</t>
  </si>
  <si>
    <t>Относительные потери</t>
  </si>
  <si>
    <t>%</t>
  </si>
  <si>
    <t>Отпуск из сети (полезный отпуск ), в т.ч. для</t>
  </si>
  <si>
    <t>4.1</t>
  </si>
  <si>
    <t>собственного потребления</t>
  </si>
  <si>
    <t>4.2</t>
  </si>
  <si>
    <t>передачи сторонним потребителям (субабонентам)</t>
  </si>
  <si>
    <t>Мощность</t>
  </si>
  <si>
    <t>5</t>
  </si>
  <si>
    <t>6</t>
  </si>
  <si>
    <t>6.1</t>
  </si>
  <si>
    <t>6.2</t>
  </si>
  <si>
    <t>7</t>
  </si>
  <si>
    <t>8</t>
  </si>
  <si>
    <t>Отпуск из сети (полезный отпуск), в т.ч. для</t>
  </si>
  <si>
    <t>8.1</t>
  </si>
  <si>
    <t>8.2</t>
  </si>
  <si>
    <t>9</t>
  </si>
  <si>
    <t xml:space="preserve">Заявленная мощность </t>
  </si>
  <si>
    <t>9.1</t>
  </si>
  <si>
    <t>9.2</t>
  </si>
  <si>
    <t>сторонних потребителей (субабонентов)</t>
  </si>
  <si>
    <t>10</t>
  </si>
  <si>
    <t xml:space="preserve">Присоединенная мощность </t>
  </si>
  <si>
    <t>МВА</t>
  </si>
  <si>
    <t>10.1</t>
  </si>
  <si>
    <t>10.2</t>
  </si>
  <si>
    <t xml:space="preserve">Руководитель организации                                                       </t>
  </si>
  <si>
    <t>Руководитель органа исполнительной власти субъекта Российской Федерации в области государственного регулирования тарифов</t>
  </si>
  <si>
    <t>План 2013 год</t>
  </si>
  <si>
    <t>Предложения компании по технологическому расходу электроэнергии (мощности) - потерям в электрических сетях на 2013 год в регионе г. Москва</t>
  </si>
  <si>
    <t>Форма 3.1</t>
  </si>
  <si>
    <t>№ п/п</t>
  </si>
  <si>
    <t>Наименование организации</t>
  </si>
  <si>
    <t>Показатель</t>
  </si>
  <si>
    <t>Заявленная мощность потребителей</t>
  </si>
  <si>
    <t>Присоединенная мощность потребителей</t>
  </si>
  <si>
    <t>Добавить организацию</t>
  </si>
  <si>
    <t>Наименование показателей</t>
  </si>
  <si>
    <t>Единица измерения</t>
  </si>
  <si>
    <t xml:space="preserve">Январь </t>
  </si>
  <si>
    <t xml:space="preserve">Февраль 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</si>
  <si>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</si>
  <si>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</si>
  <si>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</si>
  <si>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</si>
  <si>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</si>
  <si>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</si>
  <si>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</si>
  <si>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</si>
  <si>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</si>
  <si>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</si>
  <si>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Всего </t>
  </si>
  <si>
    <t>СН I</t>
  </si>
  <si>
    <t>Всего в т.ч.</t>
  </si>
  <si>
    <t>CH II</t>
  </si>
  <si>
    <t>HH</t>
  </si>
  <si>
    <t>Полезный отпуск электрической энергии из сети, Всего</t>
  </si>
  <si>
    <t>2.2.</t>
  </si>
  <si>
    <t>2.3.</t>
  </si>
  <si>
    <t>Приложение 1.(1)</t>
  </si>
  <si>
    <t>Приложение 1.(2)</t>
  </si>
  <si>
    <t>Поступление электрической энергии в сеть, Всего</t>
  </si>
  <si>
    <t>План 2014 год</t>
  </si>
  <si>
    <t>Предложения компании по технологическому расходу электроэнергии (мощности) - потерям в электрических сетях на 2015 год в регионе г. Москва</t>
  </si>
  <si>
    <t>План 2013 Год</t>
  </si>
  <si>
    <t>Факт 2013 год</t>
  </si>
  <si>
    <t>План 2015 январь</t>
  </si>
  <si>
    <t>План 2015 февраль</t>
  </si>
  <si>
    <t>План 2015 март</t>
  </si>
  <si>
    <t>План 2015 апрель</t>
  </si>
  <si>
    <t>План 2015 май</t>
  </si>
  <si>
    <t>План 2015 июнь</t>
  </si>
  <si>
    <t>План 2015 июль</t>
  </si>
  <si>
    <t>План 2015 август</t>
  </si>
  <si>
    <t>План 2015 сентябрь</t>
  </si>
  <si>
    <t>План 2015 октябрь</t>
  </si>
  <si>
    <t>План 2015 ноябрь</t>
  </si>
  <si>
    <t>План 2015 декабрь</t>
  </si>
  <si>
    <t>План 2015 год</t>
  </si>
  <si>
    <t>СН II</t>
  </si>
  <si>
    <t>Уровень напряжения</t>
  </si>
  <si>
    <t>Приложение № 4.1</t>
  </si>
  <si>
    <t>к Договору оказания услуг по</t>
  </si>
  <si>
    <t>передаче электрической энергии</t>
  </si>
  <si>
    <t>1 полугодие</t>
  </si>
  <si>
    <t>2 полугодие</t>
  </si>
  <si>
    <t>в т. ч. поступление электрической энергии в сеть от ПАО "МОЭСК" по договору 66-376</t>
  </si>
  <si>
    <t>в т. ч. поступление электрической энергии в сеть от ПАО "ФСК"</t>
  </si>
  <si>
    <t xml:space="preserve"> кВт*ч</t>
  </si>
  <si>
    <t>от "23" марта 2015г. № 66-376</t>
  </si>
  <si>
    <t>в т. ч. поступление электрической энергии в сеть от ПАО "МОЭСК" по договору КОРЭС-10</t>
  </si>
  <si>
    <t>2017 год</t>
  </si>
  <si>
    <t>в т.ч.  потребителям  по договору КОРЭС-10</t>
  </si>
  <si>
    <t>в т.ч.  потребителям ПАО "Мосэнергосбыт" по договору 66-376 от 23.03.2015г.</t>
  </si>
  <si>
    <t>в т.ч.  потребителям других ЭСО ЗАО "БЭЛС" по договору № 66-376 от 23.03.2015г.</t>
  </si>
  <si>
    <t>Фактический отпуск в сеть</t>
  </si>
  <si>
    <t>Фактический полезный отпуск</t>
  </si>
  <si>
    <t xml:space="preserve">Фактические потери </t>
  </si>
  <si>
    <t>Баланс электрической энергии в сети АО "МСК Энерго" на 2017 год  по Московской области</t>
  </si>
  <si>
    <t>Плановые потери в сети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</si>
</sst>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#,##0.000"/>
    <numFmt numFmtId="168" formatCode="0.0%"/>
    <numFmt numFmtId="169" formatCode="0.0%_);\(0.0%\)"/>
    <numFmt numFmtId="170" formatCode="#,##0_);[Red]\(#,##0\)"/>
    <numFmt numFmtId="171" formatCode="#.##0\.00"/>
    <numFmt numFmtId="172" formatCode="#\.00"/>
    <numFmt numFmtId="173" formatCode="\$#\.00"/>
    <numFmt numFmtId="174" formatCode="#\.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_-* #,##0_-;\-* #,##0_-;_-* &quot;-&quot;_-;_-@_-"/>
    <numFmt numFmtId="179" formatCode="_-* #,##0.00_-;\-* #,##0.00_-;_-* &quot;-&quot;??_-;_-@_-"/>
    <numFmt numFmtId="180" formatCode="&quot;$&quot;#,##0_);[Red]\(&quot;$&quot;#,##0\)"/>
    <numFmt numFmtId="181" formatCode="_-&quot;Ј&quot;* #,##0.00_-;\-&quot;Ј&quot;* #,##0.00_-;_-&quot;Ј&quot;* &quot;-&quot;??_-;_-@_-"/>
    <numFmt numFmtId="182" formatCode="\$#,##0\ ;\(\$#,##0\)"/>
    <numFmt numFmtId="183" formatCode="_-* #,##0.00[$€-1]_-;\-* #,##0.00[$€-1]_-;_-* &quot;-&quot;??[$€-1]_-"/>
    <numFmt numFmtId="184" formatCode="0.0"/>
    <numFmt numFmtId="185" formatCode="#,##0_);[Blue]\(#,##0\)"/>
    <numFmt numFmtId="186" formatCode="_-* #,##0_đ_._-;\-* #,##0_đ_._-;_-* &quot;-&quot;_đ_._-;_-@_-"/>
    <numFmt numFmtId="187" formatCode="_-* #,##0.00_đ_._-;\-* #,##0.00_đ_._-;_-* &quot;-&quot;??_đ_._-;_-@_-"/>
    <numFmt numFmtId="188" formatCode="_-* #,##0\ _р_._-;\-* #,##0\ _р_._-;_-* &quot;-&quot;\ _р_._-;_-@_-"/>
    <numFmt numFmtId="189" formatCode="_-* #,##0.00\ _р_._-;\-* #,##0.00\ _р_._-;_-* &quot;-&quot;??\ _р_._-;_-@_-"/>
    <numFmt numFmtId="190" formatCode="#,##0.0"/>
    <numFmt numFmtId="191" formatCode="%#\.00"/>
    <numFmt numFmtId="192" formatCode="0.0000"/>
    <numFmt numFmtId="193" formatCode="0.00000"/>
    <numFmt numFmtId="194" formatCode="0.000%"/>
  </numFmts>
  <fonts count="9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1"/>
      <name val="Times New Roman CYR"/>
      <family val="1"/>
      <charset val="204"/>
    </font>
    <font>
      <sz val="10"/>
      <name val="Arial Cyr"/>
    </font>
    <font>
      <b/>
      <sz val="9"/>
      <color indexed="55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lightDown">
        <f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/>
      <top style="thin">
        <color indexed="63"/>
      </top>
      <bottom style="medium">
        <color indexed="63"/>
      </bottom>
      <diagonal/>
    </border>
    <border>
      <left/>
      <right style="thin">
        <color indexed="64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389">
    <xf numFmtId="0" fontId="0" fillId="0" borderId="0"/>
    <xf numFmtId="0" fontId="8" fillId="0" borderId="0"/>
    <xf numFmtId="168" fontId="9" fillId="0" borderId="0">
      <alignment vertical="top"/>
    </xf>
    <xf numFmtId="168" fontId="10" fillId="0" borderId="0">
      <alignment vertical="top"/>
    </xf>
    <xf numFmtId="169" fontId="10" fillId="2" borderId="0">
      <alignment vertical="top"/>
    </xf>
    <xf numFmtId="168" fontId="10" fillId="3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0" fontId="11" fillId="0" borderId="0"/>
    <xf numFmtId="0" fontId="8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8" fillId="0" borderId="0"/>
    <xf numFmtId="0" fontId="8" fillId="0" borderId="0"/>
    <xf numFmtId="0" fontId="11" fillId="0" borderId="0"/>
    <xf numFmtId="0" fontId="11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11" fillId="0" borderId="0"/>
    <xf numFmtId="0" fontId="11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171" fontId="12" fillId="0" borderId="0">
      <protection locked="0"/>
    </xf>
    <xf numFmtId="172" fontId="12" fillId="0" borderId="0">
      <protection locked="0"/>
    </xf>
    <xf numFmtId="171" fontId="12" fillId="0" borderId="0">
      <protection locked="0"/>
    </xf>
    <xf numFmtId="172" fontId="12" fillId="0" borderId="0">
      <protection locked="0"/>
    </xf>
    <xf numFmtId="173" fontId="12" fillId="0" borderId="0">
      <protection locked="0"/>
    </xf>
    <xf numFmtId="174" fontId="12" fillId="0" borderId="1">
      <protection locked="0"/>
    </xf>
    <xf numFmtId="174" fontId="13" fillId="0" borderId="0">
      <protection locked="0"/>
    </xf>
    <xf numFmtId="174" fontId="13" fillId="0" borderId="0">
      <protection locked="0"/>
    </xf>
    <xf numFmtId="174" fontId="12" fillId="0" borderId="1">
      <protection locked="0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75" fontId="17" fillId="0" borderId="2">
      <protection locked="0"/>
    </xf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18" fillId="5" borderId="0" applyNumberFormat="0" applyBorder="0" applyAlignment="0" applyProtection="0"/>
    <xf numFmtId="0" fontId="19" fillId="22" borderId="3" applyNumberFormat="0" applyAlignment="0" applyProtection="0"/>
    <xf numFmtId="0" fontId="20" fillId="23" borderId="4" applyNumberFormat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3" fontId="22" fillId="0" borderId="0" applyFont="0" applyFill="0" applyBorder="0" applyAlignment="0" applyProtection="0"/>
    <xf numFmtId="175" fontId="23" fillId="24" borderId="2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4" fontId="25" fillId="0" borderId="0">
      <alignment vertical="top"/>
    </xf>
    <xf numFmtId="170" fontId="26" fillId="0" borderId="0">
      <alignment vertical="top"/>
    </xf>
    <xf numFmtId="183" fontId="25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4" fontId="28" fillId="0" borderId="0" applyFill="0" applyBorder="0" applyAlignment="0" applyProtection="0"/>
    <xf numFmtId="184" fontId="9" fillId="0" borderId="0" applyFill="0" applyBorder="0" applyAlignment="0" applyProtection="0"/>
    <xf numFmtId="184" fontId="29" fillId="0" borderId="0" applyFill="0" applyBorder="0" applyAlignment="0" applyProtection="0"/>
    <xf numFmtId="184" fontId="30" fillId="0" borderId="0" applyFill="0" applyBorder="0" applyAlignment="0" applyProtection="0"/>
    <xf numFmtId="184" fontId="31" fillId="0" borderId="0" applyFill="0" applyBorder="0" applyAlignment="0" applyProtection="0"/>
    <xf numFmtId="184" fontId="32" fillId="0" borderId="0" applyFill="0" applyBorder="0" applyAlignment="0" applyProtection="0"/>
    <xf numFmtId="184" fontId="33" fillId="0" borderId="0" applyFill="0" applyBorder="0" applyAlignment="0" applyProtection="0"/>
    <xf numFmtId="2" fontId="22" fillId="0" borderId="0" applyFont="0" applyFill="0" applyBorder="0" applyAlignment="0" applyProtection="0"/>
    <xf numFmtId="0" fontId="34" fillId="6" borderId="0" applyNumberFormat="0" applyBorder="0" applyAlignment="0" applyProtection="0"/>
    <xf numFmtId="0" fontId="35" fillId="0" borderId="0">
      <alignment vertical="top"/>
    </xf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8" fillId="0" borderId="0" applyNumberFormat="0" applyFill="0" applyBorder="0" applyAlignment="0" applyProtection="0"/>
    <xf numFmtId="170" fontId="39" fillId="0" borderId="0">
      <alignment vertical="top"/>
    </xf>
    <xf numFmtId="175" fontId="40" fillId="0" borderId="0"/>
    <xf numFmtId="0" fontId="41" fillId="0" borderId="0" applyNumberFormat="0" applyFill="0" applyBorder="0" applyAlignment="0" applyProtection="0">
      <alignment vertical="top"/>
      <protection locked="0"/>
    </xf>
    <xf numFmtId="0" fontId="42" fillId="9" borderId="3" applyNumberFormat="0" applyAlignment="0" applyProtection="0"/>
    <xf numFmtId="170" fontId="10" fillId="0" borderId="0">
      <alignment vertical="top"/>
    </xf>
    <xf numFmtId="170" fontId="10" fillId="2" borderId="0">
      <alignment vertical="top"/>
    </xf>
    <xf numFmtId="185" fontId="10" fillId="3" borderId="0">
      <alignment vertical="top"/>
    </xf>
    <xf numFmtId="38" fontId="10" fillId="0" borderId="0">
      <alignment vertical="top"/>
    </xf>
    <xf numFmtId="0" fontId="43" fillId="0" borderId="8" applyNumberFormat="0" applyFill="0" applyAlignment="0" applyProtection="0"/>
    <xf numFmtId="0" fontId="44" fillId="25" borderId="0" applyNumberFormat="0" applyBorder="0" applyAlignment="0" applyProtection="0"/>
    <xf numFmtId="0" fontId="45" fillId="0" borderId="0" applyNumberFormat="0" applyFill="0" applyBorder="0" applyAlignment="0" applyProtection="0"/>
    <xf numFmtId="0" fontId="5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8" fillId="0" borderId="0"/>
    <xf numFmtId="0" fontId="4" fillId="26" borderId="9" applyNumberFormat="0" applyFont="0" applyAlignment="0" applyProtection="0"/>
    <xf numFmtId="186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0" fontId="47" fillId="22" borderId="10" applyNumberFormat="0" applyAlignment="0" applyProtection="0"/>
    <xf numFmtId="0" fontId="48" fillId="0" borderId="0" applyNumberFormat="0">
      <alignment horizontal="left"/>
    </xf>
    <xf numFmtId="4" fontId="49" fillId="27" borderId="10" applyNumberFormat="0" applyProtection="0">
      <alignment vertical="center"/>
    </xf>
    <xf numFmtId="4" fontId="50" fillId="27" borderId="10" applyNumberFormat="0" applyProtection="0">
      <alignment vertical="center"/>
    </xf>
    <xf numFmtId="4" fontId="49" fillId="27" borderId="10" applyNumberFormat="0" applyProtection="0">
      <alignment horizontal="left" vertical="center" indent="1"/>
    </xf>
    <xf numFmtId="4" fontId="49" fillId="27" borderId="1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4" fontId="49" fillId="29" borderId="10" applyNumberFormat="0" applyProtection="0">
      <alignment horizontal="right" vertical="center"/>
    </xf>
    <xf numFmtId="4" fontId="49" fillId="30" borderId="10" applyNumberFormat="0" applyProtection="0">
      <alignment horizontal="right" vertical="center"/>
    </xf>
    <xf numFmtId="4" fontId="49" fillId="31" borderId="10" applyNumberFormat="0" applyProtection="0">
      <alignment horizontal="right" vertical="center"/>
    </xf>
    <xf numFmtId="4" fontId="49" fillId="32" borderId="10" applyNumberFormat="0" applyProtection="0">
      <alignment horizontal="right" vertical="center"/>
    </xf>
    <xf numFmtId="4" fontId="49" fillId="33" borderId="10" applyNumberFormat="0" applyProtection="0">
      <alignment horizontal="right" vertical="center"/>
    </xf>
    <xf numFmtId="4" fontId="49" fillId="34" borderId="10" applyNumberFormat="0" applyProtection="0">
      <alignment horizontal="right" vertical="center"/>
    </xf>
    <xf numFmtId="4" fontId="49" fillId="35" borderId="10" applyNumberFormat="0" applyProtection="0">
      <alignment horizontal="right" vertical="center"/>
    </xf>
    <xf numFmtId="4" fontId="49" fillId="36" borderId="10" applyNumberFormat="0" applyProtection="0">
      <alignment horizontal="right" vertical="center"/>
    </xf>
    <xf numFmtId="4" fontId="49" fillId="37" borderId="10" applyNumberFormat="0" applyProtection="0">
      <alignment horizontal="right" vertical="center"/>
    </xf>
    <xf numFmtId="4" fontId="51" fillId="38" borderId="10" applyNumberFormat="0" applyProtection="0">
      <alignment horizontal="left" vertical="center" indent="1"/>
    </xf>
    <xf numFmtId="4" fontId="49" fillId="39" borderId="11" applyNumberFormat="0" applyProtection="0">
      <alignment horizontal="left" vertical="center" indent="1"/>
    </xf>
    <xf numFmtId="4" fontId="52" fillId="40" borderId="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4" fontId="53" fillId="39" borderId="10" applyNumberFormat="0" applyProtection="0">
      <alignment horizontal="left" vertical="center" indent="1"/>
    </xf>
    <xf numFmtId="4" fontId="53" fillId="41" borderId="10" applyNumberFormat="0" applyProtection="0">
      <alignment horizontal="left" vertical="center" indent="1"/>
    </xf>
    <xf numFmtId="0" fontId="21" fillId="41" borderId="10" applyNumberFormat="0" applyProtection="0">
      <alignment horizontal="left" vertical="center" indent="1"/>
    </xf>
    <xf numFmtId="0" fontId="21" fillId="41" borderId="10" applyNumberFormat="0" applyProtection="0">
      <alignment horizontal="left" vertical="center" indent="1"/>
    </xf>
    <xf numFmtId="0" fontId="21" fillId="42" borderId="10" applyNumberFormat="0" applyProtection="0">
      <alignment horizontal="left" vertical="center" indent="1"/>
    </xf>
    <xf numFmtId="0" fontId="21" fillId="42" borderId="10" applyNumberFormat="0" applyProtection="0">
      <alignment horizontal="left" vertical="center" indent="1"/>
    </xf>
    <xf numFmtId="0" fontId="21" fillId="2" borderId="10" applyNumberFormat="0" applyProtection="0">
      <alignment horizontal="left" vertical="center" indent="1"/>
    </xf>
    <xf numFmtId="0" fontId="21" fillId="2" borderId="1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0" fontId="5" fillId="0" borderId="0"/>
    <xf numFmtId="4" fontId="49" fillId="43" borderId="10" applyNumberFormat="0" applyProtection="0">
      <alignment vertical="center"/>
    </xf>
    <xf numFmtId="4" fontId="50" fillId="43" borderId="10" applyNumberFormat="0" applyProtection="0">
      <alignment vertical="center"/>
    </xf>
    <xf numFmtId="4" fontId="49" fillId="43" borderId="10" applyNumberFormat="0" applyProtection="0">
      <alignment horizontal="left" vertical="center" indent="1"/>
    </xf>
    <xf numFmtId="4" fontId="49" fillId="43" borderId="10" applyNumberFormat="0" applyProtection="0">
      <alignment horizontal="left" vertical="center" indent="1"/>
    </xf>
    <xf numFmtId="4" fontId="49" fillId="39" borderId="10" applyNumberFormat="0" applyProtection="0">
      <alignment horizontal="right" vertical="center"/>
    </xf>
    <xf numFmtId="4" fontId="50" fillId="39" borderId="10" applyNumberFormat="0" applyProtection="0">
      <alignment horizontal="right" vertical="center"/>
    </xf>
    <xf numFmtId="0" fontId="21" fillId="28" borderId="10" applyNumberFormat="0" applyProtection="0">
      <alignment horizontal="left" vertical="center" indent="1"/>
    </xf>
    <xf numFmtId="0" fontId="21" fillId="28" borderId="10" applyNumberFormat="0" applyProtection="0">
      <alignment horizontal="left" vertical="center" indent="1"/>
    </xf>
    <xf numFmtId="0" fontId="54" fillId="0" borderId="0"/>
    <xf numFmtId="4" fontId="55" fillId="39" borderId="10" applyNumberFormat="0" applyProtection="0">
      <alignment horizontal="right" vertical="center"/>
    </xf>
    <xf numFmtId="0" fontId="8" fillId="0" borderId="0"/>
    <xf numFmtId="170" fontId="56" fillId="44" borderId="0">
      <alignment horizontal="right" vertical="top"/>
    </xf>
    <xf numFmtId="0" fontId="57" fillId="0" borderId="0" applyNumberFormat="0" applyFill="0" applyBorder="0" applyAlignment="0" applyProtection="0"/>
    <xf numFmtId="0" fontId="58" fillId="0" borderId="12" applyNumberFormat="0" applyFill="0" applyAlignment="0" applyProtection="0"/>
    <xf numFmtId="0" fontId="59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175" fontId="17" fillId="0" borderId="2">
      <protection locked="0"/>
    </xf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2" fillId="9" borderId="3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47" fillId="22" borderId="10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19" fillId="22" borderId="3" applyNumberFormat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0" fontId="2" fillId="0" borderId="0" applyBorder="0">
      <alignment horizontal="center" vertical="center" wrapText="1"/>
    </xf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6" fillId="0" borderId="5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7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" fillId="0" borderId="13" applyBorder="0">
      <alignment horizontal="center" vertical="center" wrapText="1"/>
    </xf>
    <xf numFmtId="175" fontId="23" fillId="24" borderId="2"/>
    <xf numFmtId="4" fontId="4" fillId="27" borderId="14" applyBorder="0">
      <alignment horizontal="right"/>
    </xf>
    <xf numFmtId="49" fontId="63" fillId="0" borderId="0" applyBorder="0">
      <alignment vertical="center"/>
    </xf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3" fontId="23" fillId="0" borderId="14" applyBorder="0">
      <alignment vertical="center"/>
    </xf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45" fillId="0" borderId="1" applyNumberFormat="0" applyFill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20" fillId="23" borderId="4" applyNumberFormat="0" applyAlignment="0" applyProtection="0"/>
    <xf numFmtId="0" fontId="62" fillId="0" borderId="0">
      <alignment horizontal="center" vertical="top" wrapText="1"/>
    </xf>
    <xf numFmtId="0" fontId="64" fillId="0" borderId="0">
      <alignment horizontal="centerContinuous" vertical="center"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0" fontId="45" fillId="3" borderId="0" applyFill="0">
      <alignment wrapText="1"/>
    </xf>
    <xf numFmtId="167" fontId="65" fillId="3" borderId="14">
      <alignment wrapText="1"/>
    </xf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49" fontId="4" fillId="0" borderId="0" applyBorder="0">
      <alignment vertical="top"/>
    </xf>
    <xf numFmtId="0" fontId="66" fillId="0" borderId="0"/>
    <xf numFmtId="49" fontId="4" fillId="0" borderId="0" applyBorder="0">
      <alignment vertical="top"/>
    </xf>
    <xf numFmtId="0" fontId="83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49" fontId="4" fillId="0" borderId="0" applyBorder="0">
      <alignment vertical="top"/>
    </xf>
    <xf numFmtId="0" fontId="14" fillId="0" borderId="0"/>
    <xf numFmtId="0" fontId="5" fillId="0" borderId="0"/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49" fontId="4" fillId="0" borderId="0" applyBorder="0">
      <alignment vertical="top"/>
    </xf>
    <xf numFmtId="0" fontId="5" fillId="0" borderId="0"/>
    <xf numFmtId="0" fontId="75" fillId="0" borderId="0"/>
    <xf numFmtId="0" fontId="68" fillId="0" borderId="0"/>
    <xf numFmtId="0" fontId="5" fillId="0" borderId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5" fillId="0" borderId="0" applyFont="0" applyFill="0" applyBorder="0" applyProtection="0">
      <alignment horizontal="center" vertical="center" wrapText="1"/>
    </xf>
    <xf numFmtId="0" fontId="5" fillId="0" borderId="0" applyNumberFormat="0" applyFont="0" applyFill="0" applyBorder="0" applyProtection="0">
      <alignment horizontal="justify" vertical="center" wrapText="1"/>
    </xf>
    <xf numFmtId="184" fontId="67" fillId="27" borderId="15" applyNumberFormat="0" applyBorder="0" applyAlignment="0">
      <alignment vertical="center"/>
      <protection locked="0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5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0" fontId="21" fillId="26" borderId="9" applyNumberFormat="0" applyFont="0" applyAlignment="0" applyProtection="0"/>
    <xf numFmtId="9" fontId="8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43" fillId="0" borderId="8" applyNumberFormat="0" applyFill="0" applyAlignment="0" applyProtection="0"/>
    <xf numFmtId="0" fontId="8" fillId="0" borderId="0"/>
    <xf numFmtId="170" fontId="9" fillId="0" borderId="0">
      <alignment vertical="top"/>
    </xf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184" fontId="45" fillId="0" borderId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49" fontId="45" fillId="0" borderId="0">
      <alignment horizontal="center"/>
    </xf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2" fontId="45" fillId="0" borderId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" fillId="0" borderId="0" applyFont="0" applyFill="0" applyBorder="0" applyAlignment="0" applyProtection="0"/>
    <xf numFmtId="4" fontId="4" fillId="3" borderId="0" applyFont="0" applyBorder="0">
      <alignment horizontal="right"/>
    </xf>
    <xf numFmtId="4" fontId="4" fillId="3" borderId="0" applyBorder="0">
      <alignment horizontal="right"/>
    </xf>
    <xf numFmtId="4" fontId="4" fillId="3" borderId="0" applyBorder="0">
      <alignment horizontal="right"/>
    </xf>
    <xf numFmtId="4" fontId="4" fillId="3" borderId="16" applyBorder="0">
      <alignment horizontal="right"/>
    </xf>
    <xf numFmtId="4" fontId="4" fillId="45" borderId="16" applyBorder="0">
      <alignment horizontal="right"/>
    </xf>
    <xf numFmtId="4" fontId="4" fillId="3" borderId="14" applyFont="0" applyBorder="0">
      <alignment horizontal="right"/>
    </xf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0" fontId="34" fillId="6" borderId="0" applyNumberFormat="0" applyBorder="0" applyAlignment="0" applyProtection="0"/>
    <xf numFmtId="190" fontId="5" fillId="0" borderId="14" applyFont="0" applyFill="0" applyBorder="0" applyProtection="0">
      <alignment horizontal="center" vertical="center"/>
    </xf>
    <xf numFmtId="191" fontId="12" fillId="0" borderId="0">
      <protection locked="0"/>
    </xf>
    <xf numFmtId="0" fontId="17" fillId="0" borderId="14" applyBorder="0">
      <alignment horizontal="center" vertical="center" wrapText="1"/>
    </xf>
  </cellStyleXfs>
  <cellXfs count="266">
    <xf numFmtId="0" fontId="0" fillId="0" borderId="0" xfId="0"/>
    <xf numFmtId="0" fontId="3" fillId="0" borderId="17" xfId="1181" applyFont="1" applyFill="1" applyBorder="1" applyAlignment="1" applyProtection="1">
      <alignment horizontal="center" vertical="center" wrapText="1"/>
    </xf>
    <xf numFmtId="0" fontId="3" fillId="0" borderId="18" xfId="1181" applyFont="1" applyFill="1" applyBorder="1" applyAlignment="1" applyProtection="1">
      <alignment horizontal="center" vertical="center" wrapText="1"/>
    </xf>
    <xf numFmtId="0" fontId="3" fillId="0" borderId="18" xfId="1181" applyFont="1" applyFill="1" applyBorder="1" applyAlignment="1" applyProtection="1">
      <alignment horizontal="center" vertical="center"/>
    </xf>
    <xf numFmtId="0" fontId="3" fillId="0" borderId="18" xfId="1183" applyFont="1" applyFill="1" applyBorder="1" applyAlignment="1" applyProtection="1">
      <alignment horizontal="center" vertical="center" wrapText="1"/>
    </xf>
    <xf numFmtId="0" fontId="3" fillId="0" borderId="19" xfId="1183" applyFont="1" applyFill="1" applyBorder="1" applyAlignment="1" applyProtection="1">
      <alignment horizontal="center" vertical="center" wrapText="1"/>
    </xf>
    <xf numFmtId="0" fontId="69" fillId="46" borderId="0" xfId="1181" applyFont="1" applyFill="1" applyBorder="1" applyAlignment="1" applyProtection="1">
      <alignment horizontal="center" vertical="center" wrapText="1"/>
    </xf>
    <xf numFmtId="0" fontId="3" fillId="2" borderId="20" xfId="1181" applyFont="1" applyFill="1" applyBorder="1" applyAlignment="1" applyProtection="1">
      <alignment horizontal="center" vertical="center" wrapText="1"/>
    </xf>
    <xf numFmtId="0" fontId="3" fillId="2" borderId="21" xfId="1181" applyFont="1" applyFill="1" applyBorder="1" applyAlignment="1" applyProtection="1">
      <alignment horizontal="center" vertical="center" wrapText="1"/>
    </xf>
    <xf numFmtId="0" fontId="3" fillId="2" borderId="21" xfId="1181" applyFont="1" applyFill="1" applyBorder="1" applyAlignment="1" applyProtection="1">
      <alignment horizontal="center"/>
    </xf>
    <xf numFmtId="0" fontId="3" fillId="2" borderId="21" xfId="1183" applyFont="1" applyFill="1" applyBorder="1" applyAlignment="1" applyProtection="1">
      <alignment horizontal="center" vertical="center" wrapText="1"/>
    </xf>
    <xf numFmtId="0" fontId="3" fillId="2" borderId="22" xfId="1183" applyFont="1" applyFill="1" applyBorder="1" applyAlignment="1" applyProtection="1">
      <alignment horizontal="center" vertical="center" wrapText="1"/>
    </xf>
    <xf numFmtId="0" fontId="4" fillId="0" borderId="10" xfId="1181" applyFont="1" applyBorder="1" applyAlignment="1" applyProtection="1">
      <alignment horizontal="center" vertical="center" wrapText="1"/>
    </xf>
    <xf numFmtId="0" fontId="4" fillId="0" borderId="10" xfId="1181" applyFont="1" applyFill="1" applyBorder="1" applyAlignment="1" applyProtection="1">
      <alignment vertical="center" wrapText="1"/>
    </xf>
    <xf numFmtId="2" fontId="4" fillId="27" borderId="10" xfId="1181" applyNumberFormat="1" applyFont="1" applyFill="1" applyBorder="1" applyAlignment="1" applyProtection="1">
      <alignment horizontal="right" vertical="center" wrapText="1"/>
      <protection locked="0"/>
    </xf>
    <xf numFmtId="2" fontId="4" fillId="3" borderId="23" xfId="1181" applyNumberFormat="1" applyFont="1" applyFill="1" applyBorder="1" applyAlignment="1" applyProtection="1">
      <alignment horizontal="right" vertical="center" wrapText="1"/>
    </xf>
    <xf numFmtId="2" fontId="4" fillId="3" borderId="10" xfId="1181" applyNumberFormat="1" applyFont="1" applyFill="1" applyBorder="1" applyAlignment="1" applyProtection="1">
      <alignment horizontal="right" vertical="center"/>
    </xf>
    <xf numFmtId="0" fontId="4" fillId="0" borderId="10" xfId="1181" applyFont="1" applyFill="1" applyBorder="1" applyAlignment="1" applyProtection="1">
      <alignment horizontal="left" vertical="center" wrapText="1" indent="1"/>
    </xf>
    <xf numFmtId="2" fontId="4" fillId="27" borderId="10" xfId="1181" applyNumberFormat="1" applyFont="1" applyFill="1" applyBorder="1" applyAlignment="1" applyProtection="1">
      <alignment horizontal="right" vertical="center"/>
      <protection locked="0"/>
    </xf>
    <xf numFmtId="0" fontId="4" fillId="0" borderId="10" xfId="1181" applyFont="1" applyBorder="1" applyAlignment="1" applyProtection="1">
      <alignment vertical="center" wrapText="1"/>
    </xf>
    <xf numFmtId="0" fontId="4" fillId="0" borderId="10" xfId="1181" applyFont="1" applyBorder="1" applyAlignment="1" applyProtection="1">
      <alignment horizontal="center" vertical="center"/>
    </xf>
    <xf numFmtId="2" fontId="4" fillId="27" borderId="23" xfId="1181" applyNumberFormat="1" applyFont="1" applyFill="1" applyBorder="1" applyAlignment="1" applyProtection="1">
      <alignment horizontal="right" vertical="center"/>
      <protection locked="0"/>
    </xf>
    <xf numFmtId="0" fontId="4" fillId="0" borderId="10" xfId="1181" applyFont="1" applyBorder="1" applyAlignment="1" applyProtection="1">
      <alignment horizontal="left" vertical="center" wrapText="1" indent="1"/>
    </xf>
    <xf numFmtId="0" fontId="3" fillId="2" borderId="21" xfId="1181" applyFont="1" applyFill="1" applyBorder="1" applyAlignment="1" applyProtection="1">
      <alignment horizontal="center" vertical="center"/>
    </xf>
    <xf numFmtId="2" fontId="4" fillId="3" borderId="23" xfId="1181" applyNumberFormat="1" applyFont="1" applyFill="1" applyBorder="1" applyAlignment="1" applyProtection="1">
      <alignment horizontal="right" vertical="center"/>
    </xf>
    <xf numFmtId="0" fontId="4" fillId="0" borderId="24" xfId="1181" applyFont="1" applyBorder="1" applyAlignment="1" applyProtection="1">
      <alignment horizontal="center" vertical="center" wrapText="1"/>
    </xf>
    <xf numFmtId="0" fontId="4" fillId="0" borderId="24" xfId="1181" applyFont="1" applyFill="1" applyBorder="1" applyAlignment="1" applyProtection="1">
      <alignment horizontal="left" vertical="center" wrapText="1" indent="1"/>
    </xf>
    <xf numFmtId="0" fontId="4" fillId="0" borderId="24" xfId="1181" applyFont="1" applyBorder="1" applyAlignment="1" applyProtection="1">
      <alignment horizontal="center" vertical="center"/>
    </xf>
    <xf numFmtId="2" fontId="4" fillId="3" borderId="24" xfId="1181" applyNumberFormat="1" applyFont="1" applyFill="1" applyBorder="1" applyAlignment="1" applyProtection="1">
      <alignment horizontal="right" vertical="center"/>
    </xf>
    <xf numFmtId="2" fontId="4" fillId="3" borderId="25" xfId="1181" applyNumberFormat="1" applyFont="1" applyFill="1" applyBorder="1" applyAlignment="1" applyProtection="1">
      <alignment horizontal="right" vertical="center"/>
    </xf>
    <xf numFmtId="0" fontId="4" fillId="0" borderId="0" xfId="1181" applyFont="1" applyAlignment="1" applyProtection="1">
      <alignment horizontal="center" vertical="center" wrapText="1"/>
    </xf>
    <xf numFmtId="0" fontId="4" fillId="0" borderId="0" xfId="1181" applyFont="1" applyBorder="1" applyAlignment="1" applyProtection="1">
      <alignment vertical="center" wrapText="1"/>
    </xf>
    <xf numFmtId="0" fontId="4" fillId="0" borderId="0" xfId="1181" applyFont="1" applyProtection="1"/>
    <xf numFmtId="0" fontId="4" fillId="0" borderId="0" xfId="1181" applyFont="1" applyAlignment="1" applyProtection="1">
      <alignment horizontal="left" vertical="center" wrapText="1"/>
    </xf>
    <xf numFmtId="0" fontId="4" fillId="0" borderId="0" xfId="1181" applyFont="1" applyBorder="1" applyAlignment="1" applyProtection="1">
      <alignment vertical="top" wrapText="1"/>
    </xf>
    <xf numFmtId="0" fontId="4" fillId="0" borderId="0" xfId="1181" applyFont="1" applyFill="1" applyBorder="1" applyAlignment="1" applyProtection="1">
      <alignment horizontal="center" vertical="top" wrapText="1"/>
    </xf>
    <xf numFmtId="0" fontId="4" fillId="0" borderId="0" xfId="1181" applyFont="1" applyBorder="1" applyProtection="1"/>
    <xf numFmtId="0" fontId="3" fillId="0" borderId="0" xfId="1181" applyFont="1" applyAlignment="1" applyProtection="1">
      <alignment horizontal="left" vertical="center" wrapText="1"/>
    </xf>
    <xf numFmtId="0" fontId="3" fillId="0" borderId="0" xfId="1181" applyFont="1" applyFill="1" applyBorder="1" applyAlignment="1" applyProtection="1">
      <alignment horizontal="center" vertical="top" wrapText="1"/>
    </xf>
    <xf numFmtId="0" fontId="84" fillId="0" borderId="0" xfId="0" applyFont="1" applyAlignment="1">
      <alignment horizontal="right"/>
    </xf>
    <xf numFmtId="0" fontId="3" fillId="0" borderId="26" xfId="1184" applyNumberFormat="1" applyFont="1" applyBorder="1" applyAlignment="1" applyProtection="1">
      <alignment horizontal="center" vertical="center" wrapText="1"/>
    </xf>
    <xf numFmtId="0" fontId="3" fillId="0" borderId="17" xfId="1183" applyFont="1" applyFill="1" applyBorder="1" applyAlignment="1" applyProtection="1">
      <alignment horizontal="center" vertical="center" wrapText="1"/>
    </xf>
    <xf numFmtId="0" fontId="3" fillId="0" borderId="27" xfId="1184" applyNumberFormat="1" applyFont="1" applyFill="1" applyBorder="1" applyAlignment="1" applyProtection="1">
      <alignment horizontal="center" vertical="center"/>
    </xf>
    <xf numFmtId="0" fontId="3" fillId="0" borderId="18" xfId="1184" applyNumberFormat="1" applyFont="1" applyFill="1" applyBorder="1" applyAlignment="1" applyProtection="1">
      <alignment horizontal="center" vertical="center"/>
    </xf>
    <xf numFmtId="0" fontId="69" fillId="0" borderId="0" xfId="1183" applyFont="1" applyBorder="1" applyAlignment="1" applyProtection="1">
      <alignment horizontal="center" vertical="center" wrapText="1"/>
    </xf>
    <xf numFmtId="0" fontId="3" fillId="0" borderId="10" xfId="1181" applyFont="1" applyFill="1" applyBorder="1" applyAlignment="1" applyProtection="1">
      <alignment horizontal="center" vertical="center" wrapText="1"/>
    </xf>
    <xf numFmtId="0" fontId="3" fillId="0" borderId="10" xfId="1181" applyFont="1" applyBorder="1" applyAlignment="1" applyProtection="1">
      <alignment horizontal="center" vertical="center"/>
    </xf>
    <xf numFmtId="4" fontId="3" fillId="3" borderId="10" xfId="1181" applyNumberFormat="1" applyFont="1" applyFill="1" applyBorder="1" applyAlignment="1" applyProtection="1">
      <alignment horizontal="right" vertical="center"/>
    </xf>
    <xf numFmtId="4" fontId="3" fillId="3" borderId="23" xfId="1181" applyNumberFormat="1" applyFont="1" applyFill="1" applyBorder="1" applyAlignment="1" applyProtection="1">
      <alignment horizontal="right" vertical="center"/>
    </xf>
    <xf numFmtId="0" fontId="4" fillId="0" borderId="28" xfId="1181" applyFont="1" applyFill="1" applyBorder="1" applyAlignment="1" applyProtection="1">
      <alignment horizontal="left" vertical="center" wrapText="1"/>
    </xf>
    <xf numFmtId="0" fontId="4" fillId="0" borderId="28" xfId="1181" applyFont="1" applyBorder="1" applyAlignment="1" applyProtection="1">
      <alignment horizontal="center" vertical="center"/>
    </xf>
    <xf numFmtId="2" fontId="4" fillId="27" borderId="28" xfId="1181" applyNumberFormat="1" applyFont="1" applyFill="1" applyBorder="1" applyAlignment="1" applyProtection="1">
      <alignment horizontal="right" vertical="center"/>
      <protection locked="0"/>
    </xf>
    <xf numFmtId="2" fontId="4" fillId="3" borderId="29" xfId="1181" applyNumberFormat="1" applyFont="1" applyFill="1" applyBorder="1" applyAlignment="1" applyProtection="1">
      <alignment horizontal="right" vertical="center"/>
    </xf>
    <xf numFmtId="0" fontId="4" fillId="47" borderId="26" xfId="1184" applyNumberFormat="1" applyFont="1" applyFill="1" applyBorder="1" applyProtection="1"/>
    <xf numFmtId="0" fontId="70" fillId="47" borderId="30" xfId="896" applyNumberFormat="1" applyFont="1" applyFill="1" applyBorder="1" applyAlignment="1" applyProtection="1">
      <alignment horizontal="center" vertical="top"/>
    </xf>
    <xf numFmtId="0" fontId="70" fillId="47" borderId="31" xfId="896" applyNumberFormat="1" applyFont="1" applyFill="1" applyBorder="1" applyAlignment="1" applyProtection="1">
      <alignment horizontal="center" vertical="top"/>
    </xf>
    <xf numFmtId="2" fontId="4" fillId="3" borderId="10" xfId="1181" applyNumberFormat="1" applyFont="1" applyFill="1" applyBorder="1" applyAlignment="1" applyProtection="1">
      <alignment horizontal="right" vertical="center" wrapText="1"/>
    </xf>
    <xf numFmtId="2" fontId="4" fillId="3" borderId="24" xfId="1181" applyNumberFormat="1" applyFont="1" applyFill="1" applyBorder="1" applyAlignment="1" applyProtection="1">
      <alignment horizontal="right" vertical="center" wrapText="1"/>
    </xf>
    <xf numFmtId="2" fontId="4" fillId="3" borderId="25" xfId="1181" applyNumberFormat="1" applyFont="1" applyFill="1" applyBorder="1" applyAlignment="1" applyProtection="1">
      <alignment horizontal="right" vertical="center" wrapText="1"/>
    </xf>
    <xf numFmtId="2" fontId="4" fillId="3" borderId="28" xfId="1181" applyNumberFormat="1" applyFont="1" applyFill="1" applyBorder="1" applyAlignment="1" applyProtection="1">
      <alignment horizontal="right" vertical="center"/>
    </xf>
    <xf numFmtId="2" fontId="4" fillId="3" borderId="32" xfId="1181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71" fillId="0" borderId="13" xfId="0" applyFont="1" applyBorder="1" applyAlignment="1">
      <alignment horizontal="center" vertical="center" wrapText="1"/>
    </xf>
    <xf numFmtId="0" fontId="71" fillId="0" borderId="33" xfId="0" applyFont="1" applyBorder="1" applyAlignment="1">
      <alignment horizontal="center" vertical="center" wrapText="1"/>
    </xf>
    <xf numFmtId="0" fontId="71" fillId="0" borderId="34" xfId="0" applyFont="1" applyBorder="1" applyAlignment="1">
      <alignment horizontal="center" vertical="center" wrapText="1"/>
    </xf>
    <xf numFmtId="0" fontId="71" fillId="0" borderId="0" xfId="0" applyFont="1" applyFill="1" applyBorder="1" applyAlignment="1">
      <alignment horizontal="center" vertical="center" wrapText="1"/>
    </xf>
    <xf numFmtId="164" fontId="72" fillId="48" borderId="16" xfId="0" applyNumberFormat="1" applyFont="1" applyFill="1" applyBorder="1" applyAlignment="1">
      <alignment horizontal="left"/>
    </xf>
    <xf numFmtId="0" fontId="73" fillId="0" borderId="0" xfId="0" applyFont="1" applyFill="1" applyBorder="1" applyAlignment="1">
      <alignment horizontal="center" vertical="center" wrapText="1"/>
    </xf>
    <xf numFmtId="0" fontId="72" fillId="0" borderId="35" xfId="0" applyFont="1" applyBorder="1" applyAlignment="1">
      <alignment horizontal="left"/>
    </xf>
    <xf numFmtId="0" fontId="72" fillId="0" borderId="36" xfId="0" applyFont="1" applyBorder="1" applyAlignment="1">
      <alignment horizontal="left"/>
    </xf>
    <xf numFmtId="164" fontId="72" fillId="48" borderId="37" xfId="0" applyNumberFormat="1" applyFont="1" applyFill="1" applyBorder="1" applyAlignment="1">
      <alignment horizontal="left" wrapText="1"/>
    </xf>
    <xf numFmtId="0" fontId="72" fillId="0" borderId="38" xfId="0" applyFont="1" applyBorder="1" applyAlignment="1">
      <alignment horizontal="left"/>
    </xf>
    <xf numFmtId="0" fontId="72" fillId="0" borderId="39" xfId="0" applyFont="1" applyBorder="1" applyAlignment="1">
      <alignment horizontal="left"/>
    </xf>
    <xf numFmtId="164" fontId="72" fillId="48" borderId="40" xfId="0" applyNumberFormat="1" applyFont="1" applyFill="1" applyBorder="1" applyAlignment="1">
      <alignment horizontal="left" wrapText="1"/>
    </xf>
    <xf numFmtId="0" fontId="72" fillId="0" borderId="40" xfId="0" applyFont="1" applyBorder="1" applyAlignment="1">
      <alignment horizontal="left"/>
    </xf>
    <xf numFmtId="0" fontId="72" fillId="0" borderId="0" xfId="0" applyFont="1" applyBorder="1" applyAlignment="1">
      <alignment horizontal="left"/>
    </xf>
    <xf numFmtId="0" fontId="71" fillId="0" borderId="41" xfId="0" applyFont="1" applyBorder="1" applyAlignment="1">
      <alignment horizontal="center" vertical="center" wrapText="1"/>
    </xf>
    <xf numFmtId="0" fontId="71" fillId="0" borderId="42" xfId="0" applyFont="1" applyBorder="1" applyAlignment="1">
      <alignment horizontal="center" vertical="center" wrapText="1"/>
    </xf>
    <xf numFmtId="164" fontId="72" fillId="0" borderId="34" xfId="0" applyNumberFormat="1" applyFont="1" applyBorder="1" applyAlignment="1">
      <alignment horizontal="center" vertical="center" wrapText="1"/>
    </xf>
    <xf numFmtId="164" fontId="72" fillId="0" borderId="43" xfId="0" applyNumberFormat="1" applyFont="1" applyBorder="1" applyAlignment="1">
      <alignment horizontal="center" vertical="center" wrapText="1"/>
    </xf>
    <xf numFmtId="164" fontId="72" fillId="0" borderId="44" xfId="0" applyNumberFormat="1" applyFont="1" applyBorder="1" applyAlignment="1">
      <alignment horizontal="center" vertical="center" wrapText="1"/>
    </xf>
    <xf numFmtId="164" fontId="72" fillId="0" borderId="45" xfId="0" applyNumberFormat="1" applyFont="1" applyBorder="1" applyAlignment="1">
      <alignment horizontal="center" vertical="center" wrapText="1"/>
    </xf>
    <xf numFmtId="164" fontId="72" fillId="48" borderId="46" xfId="0" applyNumberFormat="1" applyFont="1" applyFill="1" applyBorder="1" applyAlignment="1">
      <alignment horizontal="left" wrapText="1"/>
    </xf>
    <xf numFmtId="2" fontId="0" fillId="0" borderId="0" xfId="0" applyNumberFormat="1"/>
    <xf numFmtId="2" fontId="73" fillId="0" borderId="0" xfId="0" applyNumberFormat="1" applyFont="1" applyFill="1" applyBorder="1" applyAlignment="1">
      <alignment horizontal="center" vertical="center" wrapText="1"/>
    </xf>
    <xf numFmtId="0" fontId="71" fillId="0" borderId="47" xfId="0" applyFont="1" applyBorder="1" applyAlignment="1">
      <alignment horizontal="center" vertical="center" wrapText="1"/>
    </xf>
    <xf numFmtId="0" fontId="72" fillId="0" borderId="48" xfId="0" applyFont="1" applyBorder="1" applyAlignment="1">
      <alignment horizontal="left"/>
    </xf>
    <xf numFmtId="164" fontId="72" fillId="48" borderId="16" xfId="0" applyNumberFormat="1" applyFont="1" applyFill="1" applyBorder="1" applyAlignment="1">
      <alignment horizontal="left" wrapText="1"/>
    </xf>
    <xf numFmtId="0" fontId="1" fillId="0" borderId="0" xfId="0" applyFont="1"/>
    <xf numFmtId="0" fontId="75" fillId="0" borderId="0" xfId="0" applyFont="1"/>
    <xf numFmtId="0" fontId="76" fillId="0" borderId="0" xfId="0" applyFont="1"/>
    <xf numFmtId="0" fontId="76" fillId="0" borderId="0" xfId="0" applyFont="1" applyAlignment="1">
      <alignment horizontal="justify"/>
    </xf>
    <xf numFmtId="0" fontId="6" fillId="0" borderId="0" xfId="0" applyFont="1"/>
    <xf numFmtId="0" fontId="6" fillId="0" borderId="0" xfId="0" applyFont="1" applyAlignment="1"/>
    <xf numFmtId="0" fontId="78" fillId="0" borderId="0" xfId="0" applyFont="1"/>
    <xf numFmtId="0" fontId="79" fillId="0" borderId="0" xfId="1182" applyFont="1" applyAlignment="1">
      <alignment horizontal="left"/>
    </xf>
    <xf numFmtId="0" fontId="75" fillId="0" borderId="0" xfId="0" applyFont="1" applyAlignment="1">
      <alignment horizontal="right"/>
    </xf>
    <xf numFmtId="0" fontId="73" fillId="0" borderId="0" xfId="0" applyFont="1"/>
    <xf numFmtId="0" fontId="73" fillId="0" borderId="0" xfId="0" applyFont="1" applyAlignment="1">
      <alignment horizontal="right"/>
    </xf>
    <xf numFmtId="0" fontId="5" fillId="0" borderId="0" xfId="1155"/>
    <xf numFmtId="164" fontId="72" fillId="0" borderId="49" xfId="0" applyNumberFormat="1" applyFont="1" applyBorder="1" applyAlignment="1">
      <alignment horizontal="center" vertical="center" wrapText="1"/>
    </xf>
    <xf numFmtId="192" fontId="73" fillId="0" borderId="14" xfId="0" applyNumberFormat="1" applyFont="1" applyBorder="1" applyAlignment="1">
      <alignment horizontal="center" vertical="center" wrapText="1"/>
    </xf>
    <xf numFmtId="192" fontId="73" fillId="0" borderId="14" xfId="0" applyNumberFormat="1" applyFont="1" applyBorder="1" applyAlignment="1">
      <alignment horizontal="center" vertical="center"/>
    </xf>
    <xf numFmtId="164" fontId="72" fillId="49" borderId="38" xfId="0" applyNumberFormat="1" applyFont="1" applyFill="1" applyBorder="1" applyAlignment="1">
      <alignment horizontal="left" wrapText="1"/>
    </xf>
    <xf numFmtId="192" fontId="80" fillId="0" borderId="14" xfId="0" applyNumberFormat="1" applyFont="1" applyBorder="1" applyAlignment="1">
      <alignment horizontal="center" vertical="center" wrapText="1"/>
    </xf>
    <xf numFmtId="192" fontId="80" fillId="0" borderId="50" xfId="0" applyNumberFormat="1" applyFont="1" applyFill="1" applyBorder="1" applyAlignment="1">
      <alignment horizontal="center" vertical="center" wrapText="1"/>
    </xf>
    <xf numFmtId="0" fontId="72" fillId="0" borderId="51" xfId="0" applyFont="1" applyBorder="1" applyAlignment="1">
      <alignment horizontal="left"/>
    </xf>
    <xf numFmtId="193" fontId="77" fillId="0" borderId="0" xfId="0" applyNumberFormat="1" applyFont="1"/>
    <xf numFmtId="3" fontId="73" fillId="0" borderId="14" xfId="0" applyNumberFormat="1" applyFont="1" applyBorder="1" applyAlignment="1">
      <alignment horizontal="center" vertical="center" wrapText="1"/>
    </xf>
    <xf numFmtId="3" fontId="80" fillId="0" borderId="14" xfId="0" applyNumberFormat="1" applyFont="1" applyBorder="1" applyAlignment="1">
      <alignment horizontal="center" vertical="center" wrapText="1"/>
    </xf>
    <xf numFmtId="3" fontId="73" fillId="0" borderId="14" xfId="0" applyNumberFormat="1" applyFont="1" applyBorder="1" applyAlignment="1">
      <alignment horizontal="center" vertical="center"/>
    </xf>
    <xf numFmtId="3" fontId="80" fillId="0" borderId="14" xfId="0" applyNumberFormat="1" applyFont="1" applyBorder="1" applyAlignment="1">
      <alignment horizontal="center" vertical="center"/>
    </xf>
    <xf numFmtId="3" fontId="73" fillId="49" borderId="14" xfId="1181" applyNumberFormat="1" applyFont="1" applyFill="1" applyBorder="1" applyAlignment="1" applyProtection="1">
      <alignment horizontal="center" vertical="center" wrapText="1"/>
      <protection locked="0"/>
    </xf>
    <xf numFmtId="3" fontId="73" fillId="0" borderId="14" xfId="0" applyNumberFormat="1" applyFont="1" applyFill="1" applyBorder="1" applyAlignment="1">
      <alignment horizontal="center" vertical="center" wrapText="1"/>
    </xf>
    <xf numFmtId="0" fontId="76" fillId="0" borderId="0" xfId="0" applyNumberFormat="1" applyFont="1"/>
    <xf numFmtId="0" fontId="77" fillId="0" borderId="0" xfId="0" applyNumberFormat="1" applyFont="1"/>
    <xf numFmtId="0" fontId="76" fillId="0" borderId="0" xfId="0" applyNumberFormat="1" applyFont="1" applyAlignment="1">
      <alignment horizontal="justify"/>
    </xf>
    <xf numFmtId="0" fontId="75" fillId="0" borderId="0" xfId="0" applyNumberFormat="1" applyFont="1"/>
    <xf numFmtId="0" fontId="78" fillId="0" borderId="0" xfId="0" applyNumberFormat="1" applyFont="1"/>
    <xf numFmtId="0" fontId="79" fillId="0" borderId="0" xfId="1182" applyNumberFormat="1" applyFont="1" applyAlignment="1">
      <alignment horizontal="left"/>
    </xf>
    <xf numFmtId="0" fontId="73" fillId="0" borderId="0" xfId="0" applyNumberFormat="1" applyFont="1" applyAlignment="1">
      <alignment horizontal="right"/>
    </xf>
    <xf numFmtId="0" fontId="73" fillId="0" borderId="0" xfId="0" applyNumberFormat="1" applyFont="1"/>
    <xf numFmtId="192" fontId="80" fillId="48" borderId="14" xfId="0" applyNumberFormat="1" applyFont="1" applyFill="1" applyBorder="1" applyAlignment="1">
      <alignment horizontal="center" vertical="center" wrapText="1"/>
    </xf>
    <xf numFmtId="192" fontId="73" fillId="0" borderId="52" xfId="0" applyNumberFormat="1" applyFont="1" applyBorder="1" applyAlignment="1">
      <alignment horizontal="center" vertical="center"/>
    </xf>
    <xf numFmtId="192" fontId="73" fillId="48" borderId="53" xfId="0" applyNumberFormat="1" applyFont="1" applyFill="1" applyBorder="1" applyAlignment="1">
      <alignment horizontal="center" vertical="center" wrapText="1"/>
    </xf>
    <xf numFmtId="192" fontId="73" fillId="0" borderId="54" xfId="0" applyNumberFormat="1" applyFont="1" applyBorder="1" applyAlignment="1">
      <alignment horizontal="center" vertical="center"/>
    </xf>
    <xf numFmtId="192" fontId="73" fillId="0" borderId="14" xfId="0" applyNumberFormat="1" applyFont="1" applyFill="1" applyBorder="1" applyAlignment="1">
      <alignment horizontal="center" vertical="center" wrapText="1"/>
    </xf>
    <xf numFmtId="192" fontId="73" fillId="0" borderId="54" xfId="0" applyNumberFormat="1" applyFont="1" applyBorder="1" applyAlignment="1">
      <alignment horizontal="center" vertical="center" wrapText="1"/>
    </xf>
    <xf numFmtId="192" fontId="73" fillId="0" borderId="55" xfId="0" applyNumberFormat="1" applyFont="1" applyBorder="1" applyAlignment="1">
      <alignment horizontal="center" vertical="center" wrapText="1"/>
    </xf>
    <xf numFmtId="192" fontId="73" fillId="0" borderId="50" xfId="0" applyNumberFormat="1" applyFont="1" applyFill="1" applyBorder="1" applyAlignment="1">
      <alignment horizontal="center" vertical="center" wrapText="1"/>
    </xf>
    <xf numFmtId="192" fontId="73" fillId="0" borderId="56" xfId="0" applyNumberFormat="1" applyFont="1" applyBorder="1" applyAlignment="1">
      <alignment horizontal="center" vertical="center" wrapText="1"/>
    </xf>
    <xf numFmtId="192" fontId="73" fillId="0" borderId="57" xfId="0" applyNumberFormat="1" applyFont="1" applyFill="1" applyBorder="1" applyAlignment="1">
      <alignment horizontal="center" vertical="center" wrapText="1"/>
    </xf>
    <xf numFmtId="192" fontId="73" fillId="0" borderId="58" xfId="0" applyNumberFormat="1" applyFont="1" applyBorder="1" applyAlignment="1">
      <alignment horizontal="center" vertical="center"/>
    </xf>
    <xf numFmtId="192" fontId="73" fillId="0" borderId="59" xfId="0" applyNumberFormat="1" applyFont="1" applyFill="1" applyBorder="1" applyAlignment="1">
      <alignment horizontal="center" vertical="center" wrapText="1"/>
    </xf>
    <xf numFmtId="192" fontId="73" fillId="0" borderId="60" xfId="0" applyNumberFormat="1" applyFont="1" applyBorder="1" applyAlignment="1">
      <alignment horizontal="center" vertical="center"/>
    </xf>
    <xf numFmtId="192" fontId="73" fillId="0" borderId="61" xfId="0" applyNumberFormat="1" applyFont="1" applyFill="1" applyBorder="1" applyAlignment="1">
      <alignment horizontal="center" vertical="center" wrapText="1"/>
    </xf>
    <xf numFmtId="192" fontId="73" fillId="48" borderId="62" xfId="0" applyNumberFormat="1" applyFont="1" applyFill="1" applyBorder="1" applyAlignment="1">
      <alignment horizontal="center" vertical="center" wrapText="1"/>
    </xf>
    <xf numFmtId="192" fontId="73" fillId="48" borderId="63" xfId="0" applyNumberFormat="1" applyFont="1" applyFill="1" applyBorder="1" applyAlignment="1">
      <alignment horizontal="center" vertical="center" wrapText="1"/>
    </xf>
    <xf numFmtId="192" fontId="73" fillId="0" borderId="58" xfId="0" applyNumberFormat="1" applyFont="1" applyBorder="1" applyAlignment="1">
      <alignment horizontal="center" vertical="center" wrapText="1"/>
    </xf>
    <xf numFmtId="192" fontId="73" fillId="48" borderId="64" xfId="0" applyNumberFormat="1" applyFont="1" applyFill="1" applyBorder="1" applyAlignment="1">
      <alignment horizontal="center" vertical="center" wrapText="1"/>
    </xf>
    <xf numFmtId="192" fontId="73" fillId="0" borderId="55" xfId="0" applyNumberFormat="1" applyFont="1" applyFill="1" applyBorder="1" applyAlignment="1">
      <alignment horizontal="center" vertical="center" wrapText="1"/>
    </xf>
    <xf numFmtId="192" fontId="75" fillId="0" borderId="54" xfId="0" applyNumberFormat="1" applyFont="1" applyFill="1" applyBorder="1" applyAlignment="1">
      <alignment horizontal="center" vertical="center"/>
    </xf>
    <xf numFmtId="192" fontId="75" fillId="0" borderId="56" xfId="0" applyNumberFormat="1" applyFont="1" applyFill="1" applyBorder="1" applyAlignment="1">
      <alignment horizontal="center" vertical="center"/>
    </xf>
    <xf numFmtId="192" fontId="73" fillId="0" borderId="65" xfId="0" applyNumberFormat="1" applyFont="1" applyFill="1" applyBorder="1" applyAlignment="1">
      <alignment horizontal="center" vertical="center" wrapText="1"/>
    </xf>
    <xf numFmtId="2" fontId="80" fillId="0" borderId="14" xfId="0" applyNumberFormat="1" applyFont="1" applyFill="1" applyBorder="1" applyAlignment="1">
      <alignment horizontal="center" vertical="center" wrapText="1"/>
    </xf>
    <xf numFmtId="0" fontId="81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3" fontId="78" fillId="0" borderId="0" xfId="0" applyNumberFormat="1" applyFont="1"/>
    <xf numFmtId="3" fontId="75" fillId="0" borderId="0" xfId="0" applyNumberFormat="1" applyFont="1"/>
    <xf numFmtId="3" fontId="80" fillId="0" borderId="14" xfId="0" applyNumberFormat="1" applyFont="1" applyFill="1" applyBorder="1" applyAlignment="1">
      <alignment horizontal="center" vertical="center" wrapText="1"/>
    </xf>
    <xf numFmtId="0" fontId="77" fillId="0" borderId="0" xfId="0" applyFont="1" applyAlignment="1"/>
    <xf numFmtId="3" fontId="73" fillId="48" borderId="14" xfId="0" applyNumberFormat="1" applyFont="1" applyFill="1" applyBorder="1" applyAlignment="1">
      <alignment horizontal="center" vertical="center"/>
    </xf>
    <xf numFmtId="3" fontId="80" fillId="48" borderId="14" xfId="0" applyNumberFormat="1" applyFont="1" applyFill="1" applyBorder="1" applyAlignment="1">
      <alignment horizontal="center" vertical="center" wrapText="1"/>
    </xf>
    <xf numFmtId="192" fontId="73" fillId="0" borderId="64" xfId="0" applyNumberFormat="1" applyFont="1" applyBorder="1" applyAlignment="1">
      <alignment horizontal="center" vertical="center" wrapText="1"/>
    </xf>
    <xf numFmtId="192" fontId="73" fillId="0" borderId="56" xfId="0" applyNumberFormat="1" applyFont="1" applyFill="1" applyBorder="1" applyAlignment="1">
      <alignment horizontal="center" vertical="center" wrapText="1"/>
    </xf>
    <xf numFmtId="192" fontId="85" fillId="0" borderId="14" xfId="0" applyNumberFormat="1" applyFont="1" applyBorder="1" applyAlignment="1">
      <alignment horizontal="center" vertical="center" wrapText="1"/>
    </xf>
    <xf numFmtId="192" fontId="85" fillId="0" borderId="58" xfId="0" applyNumberFormat="1" applyFont="1" applyBorder="1" applyAlignment="1">
      <alignment horizontal="center" vertical="center" wrapText="1"/>
    </xf>
    <xf numFmtId="192" fontId="85" fillId="0" borderId="59" xfId="0" applyNumberFormat="1" applyFont="1" applyFill="1" applyBorder="1" applyAlignment="1">
      <alignment horizontal="center" vertical="center" wrapText="1"/>
    </xf>
    <xf numFmtId="192" fontId="85" fillId="0" borderId="14" xfId="0" applyNumberFormat="1" applyFont="1" applyBorder="1" applyAlignment="1">
      <alignment horizontal="center" vertical="center"/>
    </xf>
    <xf numFmtId="192" fontId="85" fillId="0" borderId="58" xfId="0" applyNumberFormat="1" applyFont="1" applyBorder="1" applyAlignment="1">
      <alignment horizontal="center" vertical="center"/>
    </xf>
    <xf numFmtId="192" fontId="85" fillId="49" borderId="14" xfId="0" applyNumberFormat="1" applyFont="1" applyFill="1" applyBorder="1" applyAlignment="1">
      <alignment horizontal="center" vertical="center" wrapText="1"/>
    </xf>
    <xf numFmtId="192" fontId="85" fillId="0" borderId="55" xfId="0" applyNumberFormat="1" applyFont="1" applyBorder="1" applyAlignment="1">
      <alignment horizontal="center" vertical="center"/>
    </xf>
    <xf numFmtId="192" fontId="85" fillId="0" borderId="50" xfId="0" applyNumberFormat="1" applyFont="1" applyFill="1" applyBorder="1" applyAlignment="1">
      <alignment horizontal="center" vertical="center" wrapText="1"/>
    </xf>
    <xf numFmtId="192" fontId="85" fillId="0" borderId="14" xfId="0" applyNumberFormat="1" applyFont="1" applyFill="1" applyBorder="1" applyAlignment="1">
      <alignment horizontal="center" vertical="center" wrapText="1"/>
    </xf>
    <xf numFmtId="192" fontId="85" fillId="0" borderId="58" xfId="0" applyNumberFormat="1" applyFont="1" applyFill="1" applyBorder="1" applyAlignment="1">
      <alignment horizontal="center" vertical="center" wrapText="1"/>
    </xf>
    <xf numFmtId="192" fontId="86" fillId="49" borderId="14" xfId="0" applyNumberFormat="1" applyFont="1" applyFill="1" applyBorder="1" applyAlignment="1">
      <alignment horizontal="center" vertical="center" wrapText="1"/>
    </xf>
    <xf numFmtId="192" fontId="80" fillId="49" borderId="14" xfId="0" applyNumberFormat="1" applyFont="1" applyFill="1" applyBorder="1" applyAlignment="1">
      <alignment horizontal="center" vertical="center" wrapText="1"/>
    </xf>
    <xf numFmtId="192" fontId="73" fillId="49" borderId="14" xfId="0" applyNumberFormat="1" applyFont="1" applyFill="1" applyBorder="1" applyAlignment="1">
      <alignment horizontal="center" vertical="center" wrapText="1"/>
    </xf>
    <xf numFmtId="192" fontId="80" fillId="0" borderId="14" xfId="0" applyNumberFormat="1" applyFont="1" applyFill="1" applyBorder="1" applyAlignment="1">
      <alignment horizontal="center" vertical="center" wrapText="1"/>
    </xf>
    <xf numFmtId="2" fontId="73" fillId="0" borderId="14" xfId="0" applyNumberFormat="1" applyFont="1" applyBorder="1" applyAlignment="1">
      <alignment horizontal="center" vertical="center" wrapText="1"/>
    </xf>
    <xf numFmtId="0" fontId="79" fillId="0" borderId="0" xfId="1182" applyNumberFormat="1" applyFont="1" applyAlignment="1"/>
    <xf numFmtId="0" fontId="76" fillId="0" borderId="0" xfId="0" applyFont="1" applyAlignment="1"/>
    <xf numFmtId="0" fontId="1" fillId="0" borderId="0" xfId="0" applyFont="1" applyAlignment="1">
      <alignment wrapText="1"/>
    </xf>
    <xf numFmtId="0" fontId="79" fillId="0" borderId="0" xfId="1182" applyFont="1" applyAlignment="1"/>
    <xf numFmtId="3" fontId="80" fillId="50" borderId="14" xfId="0" applyNumberFormat="1" applyFont="1" applyFill="1" applyBorder="1" applyAlignment="1">
      <alignment horizontal="center" vertical="center" wrapText="1"/>
    </xf>
    <xf numFmtId="3" fontId="73" fillId="50" borderId="14" xfId="0" applyNumberFormat="1" applyFont="1" applyFill="1" applyBorder="1" applyAlignment="1">
      <alignment horizontal="center" vertical="center"/>
    </xf>
    <xf numFmtId="3" fontId="80" fillId="50" borderId="14" xfId="0" applyNumberFormat="1" applyFont="1" applyFill="1" applyBorder="1" applyAlignment="1">
      <alignment horizontal="center" vertical="center"/>
    </xf>
    <xf numFmtId="3" fontId="73" fillId="50" borderId="14" xfId="0" applyNumberFormat="1" applyFont="1" applyFill="1" applyBorder="1" applyAlignment="1">
      <alignment horizontal="center" vertical="center" wrapText="1"/>
    </xf>
    <xf numFmtId="10" fontId="75" fillId="0" borderId="0" xfId="0" applyNumberFormat="1" applyFont="1"/>
    <xf numFmtId="0" fontId="74" fillId="0" borderId="14" xfId="0" applyFont="1" applyBorder="1" applyAlignment="1">
      <alignment horizontal="center" vertical="center" wrapText="1"/>
    </xf>
    <xf numFmtId="0" fontId="71" fillId="0" borderId="14" xfId="0" applyFont="1" applyBorder="1" applyAlignment="1">
      <alignment horizontal="center" vertical="center" wrapText="1"/>
    </xf>
    <xf numFmtId="0" fontId="71" fillId="50" borderId="14" xfId="0" applyFont="1" applyFill="1" applyBorder="1" applyAlignment="1">
      <alignment horizontal="center" vertical="center" wrapText="1"/>
    </xf>
    <xf numFmtId="0" fontId="88" fillId="0" borderId="14" xfId="0" applyFont="1" applyBorder="1" applyAlignment="1">
      <alignment horizontal="center" vertical="center" wrapText="1"/>
    </xf>
    <xf numFmtId="0" fontId="82" fillId="0" borderId="14" xfId="0" applyFont="1" applyBorder="1" applyAlignment="1">
      <alignment horizontal="center" vertical="center" wrapText="1"/>
    </xf>
    <xf numFmtId="164" fontId="72" fillId="0" borderId="14" xfId="0" applyNumberFormat="1" applyFont="1" applyBorder="1" applyAlignment="1">
      <alignment horizontal="left" vertical="center" wrapText="1"/>
    </xf>
    <xf numFmtId="164" fontId="72" fillId="48" borderId="14" xfId="0" applyNumberFormat="1" applyFont="1" applyFill="1" applyBorder="1" applyAlignment="1">
      <alignment horizontal="left"/>
    </xf>
    <xf numFmtId="3" fontId="73" fillId="48" borderId="14" xfId="0" applyNumberFormat="1" applyFont="1" applyFill="1" applyBorder="1" applyAlignment="1">
      <alignment horizontal="center" vertical="center" wrapText="1"/>
    </xf>
    <xf numFmtId="0" fontId="72" fillId="0" borderId="14" xfId="0" applyFont="1" applyBorder="1" applyAlignment="1">
      <alignment horizontal="left"/>
    </xf>
    <xf numFmtId="164" fontId="72" fillId="48" borderId="14" xfId="0" applyNumberFormat="1" applyFont="1" applyFill="1" applyBorder="1" applyAlignment="1">
      <alignment horizontal="left" wrapText="1"/>
    </xf>
    <xf numFmtId="0" fontId="88" fillId="0" borderId="14" xfId="0" applyFont="1" applyBorder="1" applyAlignment="1">
      <alignment vertical="center" wrapText="1"/>
    </xf>
    <xf numFmtId="164" fontId="72" fillId="49" borderId="14" xfId="0" applyNumberFormat="1" applyFont="1" applyFill="1" applyBorder="1" applyAlignment="1">
      <alignment horizontal="left" wrapText="1"/>
    </xf>
    <xf numFmtId="4" fontId="73" fillId="0" borderId="14" xfId="0" applyNumberFormat="1" applyFont="1" applyBorder="1" applyAlignment="1">
      <alignment horizontal="center" vertical="center" wrapText="1"/>
    </xf>
    <xf numFmtId="4" fontId="80" fillId="50" borderId="14" xfId="0" applyNumberFormat="1" applyFont="1" applyFill="1" applyBorder="1" applyAlignment="1">
      <alignment horizontal="center" vertical="center" wrapText="1"/>
    </xf>
    <xf numFmtId="4" fontId="73" fillId="50" borderId="14" xfId="0" applyNumberFormat="1" applyFont="1" applyFill="1" applyBorder="1" applyAlignment="1">
      <alignment horizontal="center" vertical="center" wrapText="1"/>
    </xf>
    <xf numFmtId="3" fontId="89" fillId="0" borderId="14" xfId="0" applyNumberFormat="1" applyFont="1" applyBorder="1" applyAlignment="1">
      <alignment horizontal="center" vertical="center"/>
    </xf>
    <xf numFmtId="3" fontId="89" fillId="50" borderId="14" xfId="0" applyNumberFormat="1" applyFont="1" applyFill="1" applyBorder="1" applyAlignment="1">
      <alignment horizontal="center" vertical="center"/>
    </xf>
    <xf numFmtId="3" fontId="89" fillId="0" borderId="14" xfId="0" applyNumberFormat="1" applyFont="1" applyBorder="1" applyAlignment="1">
      <alignment horizontal="center" vertical="center" wrapText="1"/>
    </xf>
    <xf numFmtId="3" fontId="89" fillId="50" borderId="14" xfId="0" applyNumberFormat="1" applyFont="1" applyFill="1" applyBorder="1" applyAlignment="1">
      <alignment horizontal="center" vertical="center" wrapText="1"/>
    </xf>
    <xf numFmtId="4" fontId="89" fillId="0" borderId="14" xfId="0" applyNumberFormat="1" applyFont="1" applyBorder="1" applyAlignment="1">
      <alignment horizontal="center" vertical="center" wrapText="1"/>
    </xf>
    <xf numFmtId="4" fontId="89" fillId="50" borderId="14" xfId="0" applyNumberFormat="1" applyFont="1" applyFill="1" applyBorder="1" applyAlignment="1">
      <alignment horizontal="center" vertical="center" wrapText="1"/>
    </xf>
    <xf numFmtId="194" fontId="89" fillId="50" borderId="14" xfId="1281" applyNumberFormat="1" applyFont="1" applyFill="1" applyBorder="1" applyAlignment="1">
      <alignment horizontal="center" vertical="center" wrapText="1"/>
    </xf>
    <xf numFmtId="10" fontId="89" fillId="0" borderId="14" xfId="1281" applyNumberFormat="1" applyFont="1" applyBorder="1" applyAlignment="1">
      <alignment horizontal="center" vertical="center" wrapText="1"/>
    </xf>
    <xf numFmtId="0" fontId="89" fillId="0" borderId="14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89" fillId="0" borderId="14" xfId="0" applyFont="1" applyBorder="1" applyAlignment="1">
      <alignment vertical="center" wrapText="1"/>
    </xf>
    <xf numFmtId="0" fontId="3" fillId="0" borderId="0" xfId="1181" applyFont="1" applyAlignment="1" applyProtection="1">
      <alignment horizontal="left" vertical="center" wrapText="1"/>
    </xf>
    <xf numFmtId="0" fontId="87" fillId="0" borderId="0" xfId="0" applyFont="1" applyAlignment="1">
      <alignment horizontal="center"/>
    </xf>
    <xf numFmtId="0" fontId="4" fillId="0" borderId="0" xfId="1181" applyFont="1" applyAlignment="1" applyProtection="1">
      <alignment horizontal="left" vertical="center" wrapText="1"/>
    </xf>
    <xf numFmtId="0" fontId="4" fillId="27" borderId="40" xfId="1181" applyFont="1" applyFill="1" applyBorder="1" applyAlignment="1" applyProtection="1">
      <alignment horizontal="center" wrapText="1"/>
      <protection locked="0"/>
    </xf>
    <xf numFmtId="0" fontId="3" fillId="2" borderId="66" xfId="1184" applyNumberFormat="1" applyFont="1" applyFill="1" applyBorder="1" applyAlignment="1" applyProtection="1">
      <alignment horizontal="center" vertical="center"/>
    </xf>
    <xf numFmtId="0" fontId="3" fillId="2" borderId="67" xfId="1184" applyNumberFormat="1" applyFont="1" applyFill="1" applyBorder="1" applyAlignment="1" applyProtection="1">
      <alignment horizontal="center" vertical="center"/>
    </xf>
    <xf numFmtId="0" fontId="3" fillId="2" borderId="68" xfId="1184" applyNumberFormat="1" applyFont="1" applyFill="1" applyBorder="1" applyAlignment="1" applyProtection="1">
      <alignment horizontal="center" vertical="center"/>
    </xf>
    <xf numFmtId="0" fontId="3" fillId="2" borderId="69" xfId="1184" applyNumberFormat="1" applyFont="1" applyFill="1" applyBorder="1" applyAlignment="1" applyProtection="1">
      <alignment horizontal="center" vertical="center"/>
    </xf>
    <xf numFmtId="1" fontId="4" fillId="0" borderId="70" xfId="896" applyNumberFormat="1" applyFont="1" applyBorder="1" applyAlignment="1" applyProtection="1">
      <alignment horizontal="center" vertical="center"/>
    </xf>
    <xf numFmtId="1" fontId="4" fillId="0" borderId="71" xfId="896" applyNumberFormat="1" applyFont="1" applyBorder="1" applyAlignment="1" applyProtection="1">
      <alignment horizontal="center" vertical="center"/>
    </xf>
    <xf numFmtId="49" fontId="4" fillId="27" borderId="72" xfId="1184" applyNumberFormat="1" applyFont="1" applyFill="1" applyBorder="1" applyAlignment="1" applyProtection="1">
      <alignment horizontal="left" vertical="center" wrapText="1"/>
      <protection locked="0"/>
    </xf>
    <xf numFmtId="49" fontId="4" fillId="27" borderId="73" xfId="1184" applyNumberFormat="1" applyFont="1" applyFill="1" applyBorder="1" applyAlignment="1" applyProtection="1">
      <alignment horizontal="left" vertical="center" wrapText="1"/>
      <protection locked="0"/>
    </xf>
    <xf numFmtId="0" fontId="87" fillId="0" borderId="0" xfId="0" applyFont="1" applyAlignment="1">
      <alignment horizontal="center" wrapText="1"/>
    </xf>
    <xf numFmtId="0" fontId="4" fillId="0" borderId="0" xfId="1181" applyFont="1" applyBorder="1" applyAlignment="1" applyProtection="1">
      <alignment horizontal="left" vertical="center" wrapText="1"/>
    </xf>
    <xf numFmtId="49" fontId="4" fillId="3" borderId="72" xfId="1184" applyNumberFormat="1" applyFont="1" applyFill="1" applyBorder="1" applyAlignment="1" applyProtection="1">
      <alignment horizontal="left" vertical="center" wrapText="1"/>
    </xf>
    <xf numFmtId="0" fontId="4" fillId="3" borderId="73" xfId="1184" applyNumberFormat="1" applyFont="1" applyFill="1" applyBorder="1" applyAlignment="1" applyProtection="1">
      <alignment horizontal="left" vertical="center" wrapText="1"/>
    </xf>
    <xf numFmtId="0" fontId="89" fillId="0" borderId="14" xfId="0" applyFont="1" applyBorder="1" applyAlignment="1">
      <alignment horizontal="center" vertical="center" wrapText="1"/>
    </xf>
    <xf numFmtId="0" fontId="79" fillId="0" borderId="0" xfId="1182" applyFont="1" applyAlignment="1">
      <alignment horizontal="left"/>
    </xf>
    <xf numFmtId="0" fontId="1" fillId="0" borderId="0" xfId="0" applyFont="1" applyAlignment="1">
      <alignment horizontal="center" wrapText="1"/>
    </xf>
    <xf numFmtId="164" fontId="72" fillId="0" borderId="14" xfId="0" applyNumberFormat="1" applyFont="1" applyBorder="1" applyAlignment="1">
      <alignment horizontal="center" vertical="center" wrapText="1"/>
    </xf>
    <xf numFmtId="0" fontId="74" fillId="0" borderId="14" xfId="0" applyFont="1" applyBorder="1" applyAlignment="1">
      <alignment horizontal="center" vertical="center" wrapText="1"/>
    </xf>
    <xf numFmtId="164" fontId="72" fillId="49" borderId="14" xfId="0" applyNumberFormat="1" applyFont="1" applyFill="1" applyBorder="1" applyAlignment="1">
      <alignment horizontal="left" vertical="center" wrapText="1"/>
    </xf>
    <xf numFmtId="0" fontId="74" fillId="49" borderId="14" xfId="0" applyFont="1" applyFill="1" applyBorder="1" applyAlignment="1">
      <alignment horizontal="left" vertical="center" wrapText="1"/>
    </xf>
    <xf numFmtId="0" fontId="76" fillId="0" borderId="0" xfId="0" applyFont="1" applyAlignment="1">
      <alignment horizontal="justify"/>
    </xf>
    <xf numFmtId="0" fontId="77" fillId="0" borderId="0" xfId="0" applyFont="1" applyAlignment="1"/>
    <xf numFmtId="0" fontId="75" fillId="0" borderId="14" xfId="0" applyFont="1" applyBorder="1" applyAlignment="1">
      <alignment horizontal="center" vertical="center" wrapText="1"/>
    </xf>
    <xf numFmtId="164" fontId="72" fillId="0" borderId="13" xfId="0" applyNumberFormat="1" applyFont="1" applyBorder="1" applyAlignment="1">
      <alignment horizontal="center" vertical="center" wrapText="1"/>
    </xf>
    <xf numFmtId="164" fontId="72" fillId="0" borderId="74" xfId="0" applyNumberFormat="1" applyFont="1" applyBorder="1" applyAlignment="1">
      <alignment horizontal="center" vertical="center" wrapText="1"/>
    </xf>
    <xf numFmtId="164" fontId="72" fillId="0" borderId="75" xfId="0" applyNumberFormat="1" applyFont="1" applyBorder="1" applyAlignment="1">
      <alignment horizontal="center" vertical="center" wrapText="1"/>
    </xf>
    <xf numFmtId="164" fontId="72" fillId="0" borderId="42" xfId="0" applyNumberFormat="1" applyFont="1" applyBorder="1" applyAlignment="1">
      <alignment vertical="center" wrapText="1"/>
    </xf>
    <xf numFmtId="164" fontId="72" fillId="0" borderId="76" xfId="0" applyNumberFormat="1" applyFont="1" applyBorder="1" applyAlignment="1">
      <alignment vertical="center" wrapText="1"/>
    </xf>
    <xf numFmtId="164" fontId="72" fillId="0" borderId="6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164" fontId="72" fillId="0" borderId="16" xfId="0" applyNumberFormat="1" applyFont="1" applyBorder="1" applyAlignment="1">
      <alignment horizontal="center" vertical="center" wrapText="1"/>
    </xf>
    <xf numFmtId="0" fontId="74" fillId="0" borderId="35" xfId="0" applyFont="1" applyBorder="1" applyAlignment="1">
      <alignment horizontal="center" vertical="center" wrapText="1"/>
    </xf>
    <xf numFmtId="0" fontId="74" fillId="0" borderId="36" xfId="0" applyFont="1" applyBorder="1" applyAlignment="1">
      <alignment horizontal="center" vertical="center" wrapText="1"/>
    </xf>
    <xf numFmtId="164" fontId="72" fillId="0" borderId="62" xfId="0" applyNumberFormat="1" applyFont="1" applyBorder="1" applyAlignment="1">
      <alignment horizontal="left" vertical="center" wrapText="1"/>
    </xf>
    <xf numFmtId="0" fontId="74" fillId="0" borderId="55" xfId="0" applyFont="1" applyBorder="1" applyAlignment="1">
      <alignment horizontal="left" vertical="center" wrapText="1"/>
    </xf>
    <xf numFmtId="0" fontId="74" fillId="0" borderId="79" xfId="0" applyFont="1" applyBorder="1" applyAlignment="1">
      <alignment horizontal="left" vertical="center" wrapText="1"/>
    </xf>
    <xf numFmtId="164" fontId="72" fillId="0" borderId="14" xfId="0" applyNumberFormat="1" applyFont="1" applyBorder="1" applyAlignment="1">
      <alignment horizontal="left" vertical="center" wrapText="1"/>
    </xf>
    <xf numFmtId="0" fontId="74" fillId="0" borderId="14" xfId="0" applyFont="1" applyBorder="1" applyAlignment="1">
      <alignment horizontal="left" vertical="center" wrapText="1"/>
    </xf>
    <xf numFmtId="164" fontId="72" fillId="0" borderId="14" xfId="0" applyNumberFormat="1" applyFont="1" applyBorder="1" applyAlignment="1">
      <alignment vertical="center" wrapText="1"/>
    </xf>
    <xf numFmtId="0" fontId="74" fillId="0" borderId="14" xfId="0" applyFont="1" applyBorder="1" applyAlignment="1">
      <alignment vertical="center" wrapText="1"/>
    </xf>
    <xf numFmtId="164" fontId="72" fillId="49" borderId="63" xfId="0" applyNumberFormat="1" applyFont="1" applyFill="1" applyBorder="1" applyAlignment="1">
      <alignment horizontal="left" vertical="center" wrapText="1"/>
    </xf>
    <xf numFmtId="0" fontId="74" fillId="49" borderId="50" xfId="0" applyFont="1" applyFill="1" applyBorder="1" applyAlignment="1">
      <alignment horizontal="left" vertical="center" wrapText="1"/>
    </xf>
    <xf numFmtId="0" fontId="74" fillId="49" borderId="57" xfId="0" applyFont="1" applyFill="1" applyBorder="1" applyAlignment="1">
      <alignment horizontal="left" vertical="center" wrapText="1"/>
    </xf>
    <xf numFmtId="164" fontId="72" fillId="0" borderId="77" xfId="0" applyNumberFormat="1" applyFont="1" applyBorder="1" applyAlignment="1">
      <alignment horizontal="center" vertical="center" wrapText="1"/>
    </xf>
    <xf numFmtId="164" fontId="72" fillId="49" borderId="59" xfId="0" applyNumberFormat="1" applyFont="1" applyFill="1" applyBorder="1" applyAlignment="1">
      <alignment horizontal="left" vertical="center" wrapText="1"/>
    </xf>
    <xf numFmtId="0" fontId="74" fillId="0" borderId="78" xfId="0" applyFont="1" applyBorder="1" applyAlignment="1">
      <alignment horizontal="center" vertical="center" wrapText="1"/>
    </xf>
    <xf numFmtId="0" fontId="75" fillId="0" borderId="63" xfId="0" applyFont="1" applyBorder="1" applyAlignment="1">
      <alignment horizontal="left" vertical="center" wrapText="1"/>
    </xf>
    <xf numFmtId="0" fontId="75" fillId="0" borderId="50" xfId="0" applyFont="1" applyBorder="1" applyAlignment="1">
      <alignment horizontal="left" vertical="center" wrapText="1"/>
    </xf>
    <xf numFmtId="0" fontId="75" fillId="0" borderId="65" xfId="0" applyFont="1" applyBorder="1" applyAlignment="1">
      <alignment horizontal="left" vertical="center" wrapText="1"/>
    </xf>
    <xf numFmtId="0" fontId="74" fillId="0" borderId="76" xfId="0" applyFont="1" applyBorder="1" applyAlignment="1">
      <alignment vertical="center" wrapText="1"/>
    </xf>
    <xf numFmtId="0" fontId="74" fillId="0" borderId="61" xfId="0" applyFont="1" applyBorder="1" applyAlignment="1">
      <alignment vertical="center" wrapText="1"/>
    </xf>
    <xf numFmtId="164" fontId="72" fillId="0" borderId="42" xfId="0" applyNumberFormat="1" applyFont="1" applyBorder="1" applyAlignment="1">
      <alignment horizontal="left" vertical="center" wrapText="1"/>
    </xf>
    <xf numFmtId="0" fontId="74" fillId="0" borderId="76" xfId="0" applyFont="1" applyBorder="1" applyAlignment="1">
      <alignment horizontal="left" vertical="center" wrapText="1"/>
    </xf>
    <xf numFmtId="0" fontId="74" fillId="0" borderId="61" xfId="0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center" wrapText="1"/>
    </xf>
    <xf numFmtId="4" fontId="71" fillId="0" borderId="0" xfId="0" applyNumberFormat="1" applyFont="1" applyFill="1" applyBorder="1" applyAlignment="1">
      <alignment horizontal="center" vertical="center" wrapText="1"/>
    </xf>
    <xf numFmtId="4" fontId="73" fillId="0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389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ARMRAZR" xfId="8"/>
    <cellStyle name="_Model_RAB Мой_BALANCE.WARM.2011YEAR.NEW.UPDATE.SCHEME" xfId="9"/>
    <cellStyle name="_Model_RAB Мой_NADB.JNVLS.APTEKA.2011(v1.3.3)" xfId="10"/>
    <cellStyle name="_Model_RAB Мой_NADB.JNVLS.APTEKA.2011(v1.3.4)" xfId="11"/>
    <cellStyle name="_Model_RAB Мой_PREDEL.JKH.UTV.2011(v1.0.1)" xfId="12"/>
    <cellStyle name="_Model_RAB Мой_UPDATE.46EE.2011.TO.1.1" xfId="13"/>
    <cellStyle name="_Model_RAB Мой_UPDATE.BALANCE.WARM.2011YEAR.TO.1.1" xfId="14"/>
    <cellStyle name="_Model_RAB_MRSK_svod" xfId="15"/>
    <cellStyle name="_Model_RAB_MRSK_svod_46EE.2011(v1.0)" xfId="16"/>
    <cellStyle name="_Model_RAB_MRSK_svod_ARMRAZR" xfId="17"/>
    <cellStyle name="_Model_RAB_MRSK_svod_BALANCE.WARM.2011YEAR.NEW.UPDATE.SCHEME" xfId="18"/>
    <cellStyle name="_Model_RAB_MRSK_svod_NADB.JNVLS.APTEKA.2011(v1.3.3)" xfId="19"/>
    <cellStyle name="_Model_RAB_MRSK_svod_NADB.JNVLS.APTEKA.2011(v1.3.4)" xfId="20"/>
    <cellStyle name="_Model_RAB_MRSK_svod_PREDEL.JKH.UTV.2011(v1.0.1)" xfId="21"/>
    <cellStyle name="_Model_RAB_MRSK_svod_UPDATE.46EE.2011.TO.1.1" xfId="22"/>
    <cellStyle name="_Model_RAB_MRSK_svod_UPDATE.BALANCE.WARM.2011YEAR.TO.1.1" xfId="23"/>
    <cellStyle name="_ВО ОП ТЭС-ОТ- 2007" xfId="24"/>
    <cellStyle name="_ВФ ОАО ТЭС-ОТ- 2009" xfId="25"/>
    <cellStyle name="_выручка по присоединениям2" xfId="26"/>
    <cellStyle name="_Договор аренды ЯЭ с разбивкой" xfId="27"/>
    <cellStyle name="_Исходные данные для модели" xfId="28"/>
    <cellStyle name="_МОДЕЛЬ_1 (2)" xfId="29"/>
    <cellStyle name="_МОДЕЛЬ_1 (2)_46EE.2011(v1.0)" xfId="30"/>
    <cellStyle name="_МОДЕЛЬ_1 (2)_ARMRAZR" xfId="31"/>
    <cellStyle name="_МОДЕЛЬ_1 (2)_BALANCE.WARM.2011YEAR.NEW.UPDATE.SCHEME" xfId="32"/>
    <cellStyle name="_МОДЕЛЬ_1 (2)_NADB.JNVLS.APTEKA.2011(v1.3.3)" xfId="33"/>
    <cellStyle name="_МОДЕЛЬ_1 (2)_NADB.JNVLS.APTEKA.2011(v1.3.4)" xfId="34"/>
    <cellStyle name="_МОДЕЛЬ_1 (2)_PREDEL.JKH.UTV.2011(v1.0.1)" xfId="35"/>
    <cellStyle name="_МОДЕЛЬ_1 (2)_UPDATE.46EE.2011.TO.1.1" xfId="36"/>
    <cellStyle name="_МОДЕЛЬ_1 (2)_UPDATE.BALANCE.WARM.2011YEAR.TO.1.1" xfId="37"/>
    <cellStyle name="_НВВ 2009 постатейно свод по филиалам_09_02_09" xfId="38"/>
    <cellStyle name="_НВВ 2009 постатейно свод по филиалам_для Валентина" xfId="39"/>
    <cellStyle name="_Омск" xfId="40"/>
    <cellStyle name="_ОТ ИД 2009" xfId="41"/>
    <cellStyle name="_пр 5 тариф RAB" xfId="42"/>
    <cellStyle name="_пр 5 тариф RAB_46EE.2011(v1.0)" xfId="43"/>
    <cellStyle name="_пр 5 тариф RAB_ARMRAZR" xfId="44"/>
    <cellStyle name="_пр 5 тариф RAB_BALANCE.WARM.2011YEAR.NEW.UPDATE.SCHEME" xfId="45"/>
    <cellStyle name="_пр 5 тариф RAB_NADB.JNVLS.APTEKA.2011(v1.3.3)" xfId="46"/>
    <cellStyle name="_пр 5 тариф RAB_NADB.JNVLS.APTEKA.2011(v1.3.4)" xfId="47"/>
    <cellStyle name="_пр 5 тариф RAB_PREDEL.JKH.UTV.2011(v1.0.1)" xfId="48"/>
    <cellStyle name="_пр 5 тариф RAB_UPDATE.46EE.2011.TO.1.1" xfId="49"/>
    <cellStyle name="_пр 5 тариф RAB_UPDATE.BALANCE.WARM.2011YEAR.TO.1.1" xfId="50"/>
    <cellStyle name="_Предожение _ДБП_2009 г ( согласованные БП)  (2)" xfId="51"/>
    <cellStyle name="_Приложение МТС-3-КС" xfId="52"/>
    <cellStyle name="_Приложение-МТС--2-1" xfId="53"/>
    <cellStyle name="_Расчет RAB_22072008" xfId="54"/>
    <cellStyle name="_Расчет RAB_22072008_46EE.2011(v1.0)" xfId="55"/>
    <cellStyle name="_Расчет RAB_22072008_ARMRAZR" xfId="56"/>
    <cellStyle name="_Расчет RAB_22072008_BALANCE.WARM.2011YEAR.NEW.UPDATE.SCHEME" xfId="57"/>
    <cellStyle name="_Расчет RAB_22072008_NADB.JNVLS.APTEKA.2011(v1.3.3)" xfId="58"/>
    <cellStyle name="_Расчет RAB_22072008_NADB.JNVLS.APTEKA.2011(v1.3.4)" xfId="59"/>
    <cellStyle name="_Расчет RAB_22072008_PREDEL.JKH.UTV.2011(v1.0.1)" xfId="60"/>
    <cellStyle name="_Расчет RAB_22072008_UPDATE.46EE.2011.TO.1.1" xfId="61"/>
    <cellStyle name="_Расчет RAB_22072008_UPDATE.BALANCE.WARM.2011YEAR.TO.1.1" xfId="62"/>
    <cellStyle name="_Расчет RAB_Лен и МОЭСК_с 2010 года_14.04.2009_со сглаж_version 3.0_без ФСК" xfId="63"/>
    <cellStyle name="_Расчет RAB_Лен и МОЭСК_с 2010 года_14.04.2009_со сглаж_version 3.0_без ФСК_46EE.2011(v1.0)" xfId="64"/>
    <cellStyle name="_Расчет RAB_Лен и МОЭСК_с 2010 года_14.04.2009_со сглаж_version 3.0_без ФСК_ARMRAZR" xfId="65"/>
    <cellStyle name="_Расчет RAB_Лен и МОЭСК_с 2010 года_14.04.2009_со сглаж_version 3.0_без ФСК_BALANCE.WARM.2011YEAR.NEW.UPDATE.SCHEME" xfId="66"/>
    <cellStyle name="_Расчет RAB_Лен и МОЭСК_с 2010 года_14.04.2009_со сглаж_version 3.0_без ФСК_NADB.JNVLS.APTEKA.2011(v1.3.3)" xfId="67"/>
    <cellStyle name="_Расчет RAB_Лен и МОЭСК_с 2010 года_14.04.2009_со сглаж_version 3.0_без ФСК_NADB.JNVLS.APTEKA.2011(v1.3.4)" xfId="68"/>
    <cellStyle name="_Расчет RAB_Лен и МОЭСК_с 2010 года_14.04.2009_со сглаж_version 3.0_без ФСК_PREDEL.JKH.UTV.2011(v1.0.1)" xfId="69"/>
    <cellStyle name="_Расчет RAB_Лен и МОЭСК_с 2010 года_14.04.2009_со сглаж_version 3.0_без ФСК_UPDATE.46EE.2011.TO.1.1" xfId="70"/>
    <cellStyle name="_Расчет RAB_Лен и МОЭСК_с 2010 года_14.04.2009_со сглаж_version 3.0_без ФСК_UPDATE.BALANCE.WARM.2011YEAR.TO.1.1" xfId="71"/>
    <cellStyle name="_Свод по ИПР (2)" xfId="72"/>
    <cellStyle name="_таблицы для расчетов28-04-08_2006-2009_прибыль корр_по ИА" xfId="73"/>
    <cellStyle name="_таблицы для расчетов28-04-08_2006-2009с ИА" xfId="74"/>
    <cellStyle name="_Форма 6  РТК.xls(отчет по Адр пр. ЛО)" xfId="75"/>
    <cellStyle name="_Формат разбивки по МРСК_РСК" xfId="76"/>
    <cellStyle name="_Формат_для Согласования" xfId="77"/>
    <cellStyle name="_экон.форм-т ВО 1 с разбивкой" xfId="78"/>
    <cellStyle name="”€ќђќ‘ћ‚›‰" xfId="79"/>
    <cellStyle name="”€љ‘€ђћ‚ђќќ›‰" xfId="80"/>
    <cellStyle name="”ќђќ‘ћ‚›‰" xfId="81"/>
    <cellStyle name="”љ‘ђћ‚ђќќ›‰" xfId="82"/>
    <cellStyle name="„…ќ…†ќ›‰" xfId="83"/>
    <cellStyle name="€’ћѓћ‚›‰" xfId="84"/>
    <cellStyle name="‡ђѓћ‹ћ‚ћљ1" xfId="85"/>
    <cellStyle name="‡ђѓћ‹ћ‚ћљ2" xfId="86"/>
    <cellStyle name="’ћѓћ‚›‰" xfId="87"/>
    <cellStyle name="20% - Accent1" xfId="88"/>
    <cellStyle name="20% - Accent1 2" xfId="89"/>
    <cellStyle name="20% - Accent1_46EE.2011(v1.0)" xfId="90"/>
    <cellStyle name="20% - Accent2" xfId="91"/>
    <cellStyle name="20% - Accent2 2" xfId="92"/>
    <cellStyle name="20% - Accent2_46EE.2011(v1.0)" xfId="93"/>
    <cellStyle name="20% - Accent3" xfId="94"/>
    <cellStyle name="20% - Accent3 2" xfId="95"/>
    <cellStyle name="20% - Accent3_46EE.2011(v1.0)" xfId="96"/>
    <cellStyle name="20% - Accent4" xfId="97"/>
    <cellStyle name="20% - Accent4 2" xfId="98"/>
    <cellStyle name="20% - Accent4_46EE.2011(v1.0)" xfId="99"/>
    <cellStyle name="20% - Accent5" xfId="100"/>
    <cellStyle name="20% - Accent5 2" xfId="101"/>
    <cellStyle name="20% - Accent5_46EE.2011(v1.0)" xfId="102"/>
    <cellStyle name="20% - Accent6" xfId="103"/>
    <cellStyle name="20% - Accent6 2" xfId="104"/>
    <cellStyle name="20% - Accent6_46EE.2011(v1.0)" xfId="105"/>
    <cellStyle name="20% - Акцент1 10" xfId="106"/>
    <cellStyle name="20% - Акцент1 2" xfId="107"/>
    <cellStyle name="20% - Акцент1 2 2" xfId="108"/>
    <cellStyle name="20% - Акцент1 2_46EE.2011(v1.0)" xfId="109"/>
    <cellStyle name="20% - Акцент1 3" xfId="110"/>
    <cellStyle name="20% - Акцент1 3 2" xfId="111"/>
    <cellStyle name="20% - Акцент1 3_46EE.2011(v1.0)" xfId="112"/>
    <cellStyle name="20% - Акцент1 4" xfId="113"/>
    <cellStyle name="20% - Акцент1 4 2" xfId="114"/>
    <cellStyle name="20% - Акцент1 4_46EE.2011(v1.0)" xfId="115"/>
    <cellStyle name="20% - Акцент1 5" xfId="116"/>
    <cellStyle name="20% - Акцент1 5 2" xfId="117"/>
    <cellStyle name="20% - Акцент1 5_46EE.2011(v1.0)" xfId="118"/>
    <cellStyle name="20% - Акцент1 6" xfId="119"/>
    <cellStyle name="20% - Акцент1 6 2" xfId="120"/>
    <cellStyle name="20% - Акцент1 6_46EE.2011(v1.0)" xfId="121"/>
    <cellStyle name="20% - Акцент1 7" xfId="122"/>
    <cellStyle name="20% - Акцент1 7 2" xfId="123"/>
    <cellStyle name="20% - Акцент1 7_46EE.2011(v1.0)" xfId="124"/>
    <cellStyle name="20% - Акцент1 8" xfId="125"/>
    <cellStyle name="20% - Акцент1 8 2" xfId="126"/>
    <cellStyle name="20% - Акцент1 8_46EE.2011(v1.0)" xfId="127"/>
    <cellStyle name="20% - Акцент1 9" xfId="128"/>
    <cellStyle name="20% - Акцент1 9 2" xfId="129"/>
    <cellStyle name="20% - Акцент1 9_46EE.2011(v1.0)" xfId="130"/>
    <cellStyle name="20% - Акцент2 10" xfId="131"/>
    <cellStyle name="20% - Акцент2 2" xfId="132"/>
    <cellStyle name="20% - Акцент2 2 2" xfId="133"/>
    <cellStyle name="20% - Акцент2 2_46EE.2011(v1.0)" xfId="134"/>
    <cellStyle name="20% - Акцент2 3" xfId="135"/>
    <cellStyle name="20% - Акцент2 3 2" xfId="136"/>
    <cellStyle name="20% - Акцент2 3_46EE.2011(v1.0)" xfId="137"/>
    <cellStyle name="20% - Акцент2 4" xfId="138"/>
    <cellStyle name="20% - Акцент2 4 2" xfId="139"/>
    <cellStyle name="20% - Акцент2 4_46EE.2011(v1.0)" xfId="140"/>
    <cellStyle name="20% - Акцент2 5" xfId="141"/>
    <cellStyle name="20% - Акцент2 5 2" xfId="142"/>
    <cellStyle name="20% - Акцент2 5_46EE.2011(v1.0)" xfId="143"/>
    <cellStyle name="20% - Акцент2 6" xfId="144"/>
    <cellStyle name="20% - Акцент2 6 2" xfId="145"/>
    <cellStyle name="20% - Акцент2 6_46EE.2011(v1.0)" xfId="146"/>
    <cellStyle name="20% - Акцент2 7" xfId="147"/>
    <cellStyle name="20% - Акцент2 7 2" xfId="148"/>
    <cellStyle name="20% - Акцент2 7_46EE.2011(v1.0)" xfId="149"/>
    <cellStyle name="20% - Акцент2 8" xfId="150"/>
    <cellStyle name="20% - Акцент2 8 2" xfId="151"/>
    <cellStyle name="20% - Акцент2 8_46EE.2011(v1.0)" xfId="152"/>
    <cellStyle name="20% - Акцент2 9" xfId="153"/>
    <cellStyle name="20% - Акцент2 9 2" xfId="154"/>
    <cellStyle name="20% - Акцент2 9_46EE.2011(v1.0)" xfId="155"/>
    <cellStyle name="20% - Акцент3 10" xfId="156"/>
    <cellStyle name="20% - Акцент3 2" xfId="157"/>
    <cellStyle name="20% - Акцент3 2 2" xfId="158"/>
    <cellStyle name="20% - Акцент3 2_46EE.2011(v1.0)" xfId="159"/>
    <cellStyle name="20% - Акцент3 3" xfId="160"/>
    <cellStyle name="20% - Акцент3 3 2" xfId="161"/>
    <cellStyle name="20% - Акцент3 3_46EE.2011(v1.0)" xfId="162"/>
    <cellStyle name="20% - Акцент3 4" xfId="163"/>
    <cellStyle name="20% - Акцент3 4 2" xfId="164"/>
    <cellStyle name="20% - Акцент3 4_46EE.2011(v1.0)" xfId="165"/>
    <cellStyle name="20% - Акцент3 5" xfId="166"/>
    <cellStyle name="20% - Акцент3 5 2" xfId="167"/>
    <cellStyle name="20% - Акцент3 5_46EE.2011(v1.0)" xfId="168"/>
    <cellStyle name="20% - Акцент3 6" xfId="169"/>
    <cellStyle name="20% - Акцент3 6 2" xfId="170"/>
    <cellStyle name="20% - Акцент3 6_46EE.2011(v1.0)" xfId="171"/>
    <cellStyle name="20% - Акцент3 7" xfId="172"/>
    <cellStyle name="20% - Акцент3 7 2" xfId="173"/>
    <cellStyle name="20% - Акцент3 7_46EE.2011(v1.0)" xfId="174"/>
    <cellStyle name="20% - Акцент3 8" xfId="175"/>
    <cellStyle name="20% - Акцент3 8 2" xfId="176"/>
    <cellStyle name="20% - Акцент3 8_46EE.2011(v1.0)" xfId="177"/>
    <cellStyle name="20% - Акцент3 9" xfId="178"/>
    <cellStyle name="20% - Акцент3 9 2" xfId="179"/>
    <cellStyle name="20% - Акцент3 9_46EE.2011(v1.0)" xfId="180"/>
    <cellStyle name="20% - Акцент4 10" xfId="181"/>
    <cellStyle name="20% - Акцент4 2" xfId="182"/>
    <cellStyle name="20% - Акцент4 2 2" xfId="183"/>
    <cellStyle name="20% - Акцент4 2_46EE.2011(v1.0)" xfId="184"/>
    <cellStyle name="20% - Акцент4 3" xfId="185"/>
    <cellStyle name="20% - Акцент4 3 2" xfId="186"/>
    <cellStyle name="20% - Акцент4 3_46EE.2011(v1.0)" xfId="187"/>
    <cellStyle name="20% - Акцент4 4" xfId="188"/>
    <cellStyle name="20% - Акцент4 4 2" xfId="189"/>
    <cellStyle name="20% - Акцент4 4_46EE.2011(v1.0)" xfId="190"/>
    <cellStyle name="20% - Акцент4 5" xfId="191"/>
    <cellStyle name="20% - Акцент4 5 2" xfId="192"/>
    <cellStyle name="20% - Акцент4 5_46EE.2011(v1.0)" xfId="193"/>
    <cellStyle name="20% - Акцент4 6" xfId="194"/>
    <cellStyle name="20% - Акцент4 6 2" xfId="195"/>
    <cellStyle name="20% - Акцент4 6_46EE.2011(v1.0)" xfId="196"/>
    <cellStyle name="20% - Акцент4 7" xfId="197"/>
    <cellStyle name="20% - Акцент4 7 2" xfId="198"/>
    <cellStyle name="20% - Акцент4 7_46EE.2011(v1.0)" xfId="199"/>
    <cellStyle name="20% - Акцент4 8" xfId="200"/>
    <cellStyle name="20% - Акцент4 8 2" xfId="201"/>
    <cellStyle name="20% - Акцент4 8_46EE.2011(v1.0)" xfId="202"/>
    <cellStyle name="20% - Акцент4 9" xfId="203"/>
    <cellStyle name="20% - Акцент4 9 2" xfId="204"/>
    <cellStyle name="20% - Акцент4 9_46EE.2011(v1.0)" xfId="205"/>
    <cellStyle name="20% - Акцент5 10" xfId="206"/>
    <cellStyle name="20% - Акцент5 2" xfId="207"/>
    <cellStyle name="20% - Акцент5 2 2" xfId="208"/>
    <cellStyle name="20% - Акцент5 2_46EE.2011(v1.0)" xfId="209"/>
    <cellStyle name="20% - Акцент5 3" xfId="210"/>
    <cellStyle name="20% - Акцент5 3 2" xfId="211"/>
    <cellStyle name="20% - Акцент5 3_46EE.2011(v1.0)" xfId="212"/>
    <cellStyle name="20% - Акцент5 4" xfId="213"/>
    <cellStyle name="20% - Акцент5 4 2" xfId="214"/>
    <cellStyle name="20% - Акцент5 4_46EE.2011(v1.0)" xfId="215"/>
    <cellStyle name="20% - Акцент5 5" xfId="216"/>
    <cellStyle name="20% - Акцент5 5 2" xfId="217"/>
    <cellStyle name="20% - Акцент5 5_46EE.2011(v1.0)" xfId="218"/>
    <cellStyle name="20% - Акцент5 6" xfId="219"/>
    <cellStyle name="20% - Акцент5 6 2" xfId="220"/>
    <cellStyle name="20% - Акцент5 6_46EE.2011(v1.0)" xfId="221"/>
    <cellStyle name="20% - Акцент5 7" xfId="222"/>
    <cellStyle name="20% - Акцент5 7 2" xfId="223"/>
    <cellStyle name="20% - Акцент5 7_46EE.2011(v1.0)" xfId="224"/>
    <cellStyle name="20% - Акцент5 8" xfId="225"/>
    <cellStyle name="20% - Акцент5 8 2" xfId="226"/>
    <cellStyle name="20% - Акцент5 8_46EE.2011(v1.0)" xfId="227"/>
    <cellStyle name="20% - Акцент5 9" xfId="228"/>
    <cellStyle name="20% - Акцент5 9 2" xfId="229"/>
    <cellStyle name="20% - Акцент5 9_46EE.2011(v1.0)" xfId="230"/>
    <cellStyle name="20% - Акцент6 10" xfId="231"/>
    <cellStyle name="20% - Акцент6 2" xfId="232"/>
    <cellStyle name="20% - Акцент6 2 2" xfId="233"/>
    <cellStyle name="20% - Акцент6 2_46EE.2011(v1.0)" xfId="234"/>
    <cellStyle name="20% - Акцент6 3" xfId="235"/>
    <cellStyle name="20% - Акцент6 3 2" xfId="236"/>
    <cellStyle name="20% - Акцент6 3_46EE.2011(v1.0)" xfId="237"/>
    <cellStyle name="20% - Акцент6 4" xfId="238"/>
    <cellStyle name="20% - Акцент6 4 2" xfId="239"/>
    <cellStyle name="20% - Акцент6 4_46EE.2011(v1.0)" xfId="240"/>
    <cellStyle name="20% - Акцент6 5" xfId="241"/>
    <cellStyle name="20% - Акцент6 5 2" xfId="242"/>
    <cellStyle name="20% - Акцент6 5_46EE.2011(v1.0)" xfId="243"/>
    <cellStyle name="20% - Акцент6 6" xfId="244"/>
    <cellStyle name="20% - Акцент6 6 2" xfId="245"/>
    <cellStyle name="20% - Акцент6 6_46EE.2011(v1.0)" xfId="246"/>
    <cellStyle name="20% - Акцент6 7" xfId="247"/>
    <cellStyle name="20% - Акцент6 7 2" xfId="248"/>
    <cellStyle name="20% - Акцент6 7_46EE.2011(v1.0)" xfId="249"/>
    <cellStyle name="20% - Акцент6 8" xfId="250"/>
    <cellStyle name="20% - Акцент6 8 2" xfId="251"/>
    <cellStyle name="20% - Акцент6 8_46EE.2011(v1.0)" xfId="252"/>
    <cellStyle name="20% - Акцент6 9" xfId="253"/>
    <cellStyle name="20% - Акцент6 9 2" xfId="254"/>
    <cellStyle name="20% - Акцент6 9_46EE.2011(v1.0)" xfId="255"/>
    <cellStyle name="40% - Accent1" xfId="256"/>
    <cellStyle name="40% - Accent1 2" xfId="257"/>
    <cellStyle name="40% - Accent1_46EE.2011(v1.0)" xfId="258"/>
    <cellStyle name="40% - Accent2" xfId="259"/>
    <cellStyle name="40% - Accent2 2" xfId="260"/>
    <cellStyle name="40% - Accent2_46EE.2011(v1.0)" xfId="261"/>
    <cellStyle name="40% - Accent3" xfId="262"/>
    <cellStyle name="40% - Accent3 2" xfId="263"/>
    <cellStyle name="40% - Accent3_46EE.2011(v1.0)" xfId="264"/>
    <cellStyle name="40% - Accent4" xfId="265"/>
    <cellStyle name="40% - Accent4 2" xfId="266"/>
    <cellStyle name="40% - Accent4_46EE.2011(v1.0)" xfId="267"/>
    <cellStyle name="40% - Accent5" xfId="268"/>
    <cellStyle name="40% - Accent5 2" xfId="269"/>
    <cellStyle name="40% - Accent5_46EE.2011(v1.0)" xfId="270"/>
    <cellStyle name="40% - Accent6" xfId="271"/>
    <cellStyle name="40% - Accent6 2" xfId="272"/>
    <cellStyle name="40% - Accent6_46EE.2011(v1.0)" xfId="273"/>
    <cellStyle name="40% - Акцент1 10" xfId="274"/>
    <cellStyle name="40% - Акцент1 2" xfId="275"/>
    <cellStyle name="40% - Акцент1 2 2" xfId="276"/>
    <cellStyle name="40% - Акцент1 2_46EE.2011(v1.0)" xfId="277"/>
    <cellStyle name="40% - Акцент1 3" xfId="278"/>
    <cellStyle name="40% - Акцент1 3 2" xfId="279"/>
    <cellStyle name="40% - Акцент1 3_46EE.2011(v1.0)" xfId="280"/>
    <cellStyle name="40% - Акцент1 4" xfId="281"/>
    <cellStyle name="40% - Акцент1 4 2" xfId="282"/>
    <cellStyle name="40% - Акцент1 4_46EE.2011(v1.0)" xfId="283"/>
    <cellStyle name="40% - Акцент1 5" xfId="284"/>
    <cellStyle name="40% - Акцент1 5 2" xfId="285"/>
    <cellStyle name="40% - Акцент1 5_46EE.2011(v1.0)" xfId="286"/>
    <cellStyle name="40% - Акцент1 6" xfId="287"/>
    <cellStyle name="40% - Акцент1 6 2" xfId="288"/>
    <cellStyle name="40% - Акцент1 6_46EE.2011(v1.0)" xfId="289"/>
    <cellStyle name="40% - Акцент1 7" xfId="290"/>
    <cellStyle name="40% - Акцент1 7 2" xfId="291"/>
    <cellStyle name="40% - Акцент1 7_46EE.2011(v1.0)" xfId="292"/>
    <cellStyle name="40% - Акцент1 8" xfId="293"/>
    <cellStyle name="40% - Акцент1 8 2" xfId="294"/>
    <cellStyle name="40% - Акцент1 8_46EE.2011(v1.0)" xfId="295"/>
    <cellStyle name="40% - Акцент1 9" xfId="296"/>
    <cellStyle name="40% - Акцент1 9 2" xfId="297"/>
    <cellStyle name="40% - Акцент1 9_46EE.2011(v1.0)" xfId="298"/>
    <cellStyle name="40% - Акцент2 10" xfId="299"/>
    <cellStyle name="40% - Акцент2 2" xfId="300"/>
    <cellStyle name="40% - Акцент2 2 2" xfId="301"/>
    <cellStyle name="40% - Акцент2 2_46EE.2011(v1.0)" xfId="302"/>
    <cellStyle name="40% - Акцент2 3" xfId="303"/>
    <cellStyle name="40% - Акцент2 3 2" xfId="304"/>
    <cellStyle name="40% - Акцент2 3_46EE.2011(v1.0)" xfId="305"/>
    <cellStyle name="40% - Акцент2 4" xfId="306"/>
    <cellStyle name="40% - Акцент2 4 2" xfId="307"/>
    <cellStyle name="40% - Акцент2 4_46EE.2011(v1.0)" xfId="308"/>
    <cellStyle name="40% - Акцент2 5" xfId="309"/>
    <cellStyle name="40% - Акцент2 5 2" xfId="310"/>
    <cellStyle name="40% - Акцент2 5_46EE.2011(v1.0)" xfId="311"/>
    <cellStyle name="40% - Акцент2 6" xfId="312"/>
    <cellStyle name="40% - Акцент2 6 2" xfId="313"/>
    <cellStyle name="40% - Акцент2 6_46EE.2011(v1.0)" xfId="314"/>
    <cellStyle name="40% - Акцент2 7" xfId="315"/>
    <cellStyle name="40% - Акцент2 7 2" xfId="316"/>
    <cellStyle name="40% - Акцент2 7_46EE.2011(v1.0)" xfId="317"/>
    <cellStyle name="40% - Акцент2 8" xfId="318"/>
    <cellStyle name="40% - Акцент2 8 2" xfId="319"/>
    <cellStyle name="40% - Акцент2 8_46EE.2011(v1.0)" xfId="320"/>
    <cellStyle name="40% - Акцент2 9" xfId="321"/>
    <cellStyle name="40% - Акцент2 9 2" xfId="322"/>
    <cellStyle name="40% - Акцент2 9_46EE.2011(v1.0)" xfId="323"/>
    <cellStyle name="40% - Акцент3 10" xfId="324"/>
    <cellStyle name="40% - Акцент3 2" xfId="325"/>
    <cellStyle name="40% - Акцент3 2 2" xfId="326"/>
    <cellStyle name="40% - Акцент3 2_46EE.2011(v1.0)" xfId="327"/>
    <cellStyle name="40% - Акцент3 3" xfId="328"/>
    <cellStyle name="40% - Акцент3 3 2" xfId="329"/>
    <cellStyle name="40% - Акцент3 3_46EE.2011(v1.0)" xfId="330"/>
    <cellStyle name="40% - Акцент3 4" xfId="331"/>
    <cellStyle name="40% - Акцент3 4 2" xfId="332"/>
    <cellStyle name="40% - Акцент3 4_46EE.2011(v1.0)" xfId="333"/>
    <cellStyle name="40% - Акцент3 5" xfId="334"/>
    <cellStyle name="40% - Акцент3 5 2" xfId="335"/>
    <cellStyle name="40% - Акцент3 5_46EE.2011(v1.0)" xfId="336"/>
    <cellStyle name="40% - Акцент3 6" xfId="337"/>
    <cellStyle name="40% - Акцент3 6 2" xfId="338"/>
    <cellStyle name="40% - Акцент3 6_46EE.2011(v1.0)" xfId="339"/>
    <cellStyle name="40% - Акцент3 7" xfId="340"/>
    <cellStyle name="40% - Акцент3 7 2" xfId="341"/>
    <cellStyle name="40% - Акцент3 7_46EE.2011(v1.0)" xfId="342"/>
    <cellStyle name="40% - Акцент3 8" xfId="343"/>
    <cellStyle name="40% - Акцент3 8 2" xfId="344"/>
    <cellStyle name="40% - Акцент3 8_46EE.2011(v1.0)" xfId="345"/>
    <cellStyle name="40% - Акцент3 9" xfId="346"/>
    <cellStyle name="40% - Акцент3 9 2" xfId="347"/>
    <cellStyle name="40% - Акцент3 9_46EE.2011(v1.0)" xfId="348"/>
    <cellStyle name="40% - Акцент4 10" xfId="349"/>
    <cellStyle name="40% - Акцент4 2" xfId="350"/>
    <cellStyle name="40% - Акцент4 2 2" xfId="351"/>
    <cellStyle name="40% - Акцент4 2_46EE.2011(v1.0)" xfId="352"/>
    <cellStyle name="40% - Акцент4 3" xfId="353"/>
    <cellStyle name="40% - Акцент4 3 2" xfId="354"/>
    <cellStyle name="40% - Акцент4 3_46EE.2011(v1.0)" xfId="355"/>
    <cellStyle name="40% - Акцент4 4" xfId="356"/>
    <cellStyle name="40% - Акцент4 4 2" xfId="357"/>
    <cellStyle name="40% - Акцент4 4_46EE.2011(v1.0)" xfId="358"/>
    <cellStyle name="40% - Акцент4 5" xfId="359"/>
    <cellStyle name="40% - Акцент4 5 2" xfId="360"/>
    <cellStyle name="40% - Акцент4 5_46EE.2011(v1.0)" xfId="361"/>
    <cellStyle name="40% - Акцент4 6" xfId="362"/>
    <cellStyle name="40% - Акцент4 6 2" xfId="363"/>
    <cellStyle name="40% - Акцент4 6_46EE.2011(v1.0)" xfId="364"/>
    <cellStyle name="40% - Акцент4 7" xfId="365"/>
    <cellStyle name="40% - Акцент4 7 2" xfId="366"/>
    <cellStyle name="40% - Акцент4 7_46EE.2011(v1.0)" xfId="367"/>
    <cellStyle name="40% - Акцент4 8" xfId="368"/>
    <cellStyle name="40% - Акцент4 8 2" xfId="369"/>
    <cellStyle name="40% - Акцент4 8_46EE.2011(v1.0)" xfId="370"/>
    <cellStyle name="40% - Акцент4 9" xfId="371"/>
    <cellStyle name="40% - Акцент4 9 2" xfId="372"/>
    <cellStyle name="40% - Акцент4 9_46EE.2011(v1.0)" xfId="373"/>
    <cellStyle name="40% - Акцент5 10" xfId="374"/>
    <cellStyle name="40% - Акцент5 2" xfId="375"/>
    <cellStyle name="40% - Акцент5 2 2" xfId="376"/>
    <cellStyle name="40% - Акцент5 2_46EE.2011(v1.0)" xfId="377"/>
    <cellStyle name="40% - Акцент5 3" xfId="378"/>
    <cellStyle name="40% - Акцент5 3 2" xfId="379"/>
    <cellStyle name="40% - Акцент5 3_46EE.2011(v1.0)" xfId="380"/>
    <cellStyle name="40% - Акцент5 4" xfId="381"/>
    <cellStyle name="40% - Акцент5 4 2" xfId="382"/>
    <cellStyle name="40% - Акцент5 4_46EE.2011(v1.0)" xfId="383"/>
    <cellStyle name="40% - Акцент5 5" xfId="384"/>
    <cellStyle name="40% - Акцент5 5 2" xfId="385"/>
    <cellStyle name="40% - Акцент5 5_46EE.2011(v1.0)" xfId="386"/>
    <cellStyle name="40% - Акцент5 6" xfId="387"/>
    <cellStyle name="40% - Акцент5 6 2" xfId="388"/>
    <cellStyle name="40% - Акцент5 6_46EE.2011(v1.0)" xfId="389"/>
    <cellStyle name="40% - Акцент5 7" xfId="390"/>
    <cellStyle name="40% - Акцент5 7 2" xfId="391"/>
    <cellStyle name="40% - Акцент5 7_46EE.2011(v1.0)" xfId="392"/>
    <cellStyle name="40% - Акцент5 8" xfId="393"/>
    <cellStyle name="40% - Акцент5 8 2" xfId="394"/>
    <cellStyle name="40% - Акцент5 8_46EE.2011(v1.0)" xfId="395"/>
    <cellStyle name="40% - Акцент5 9" xfId="396"/>
    <cellStyle name="40% - Акцент5 9 2" xfId="397"/>
    <cellStyle name="40% - Акцент5 9_46EE.2011(v1.0)" xfId="398"/>
    <cellStyle name="40% - Акцент6 10" xfId="399"/>
    <cellStyle name="40% - Акцент6 2" xfId="400"/>
    <cellStyle name="40% - Акцент6 2 2" xfId="401"/>
    <cellStyle name="40% - Акцент6 2_46EE.2011(v1.0)" xfId="402"/>
    <cellStyle name="40% - Акцент6 3" xfId="403"/>
    <cellStyle name="40% - Акцент6 3 2" xfId="404"/>
    <cellStyle name="40% - Акцент6 3_46EE.2011(v1.0)" xfId="405"/>
    <cellStyle name="40% - Акцент6 4" xfId="406"/>
    <cellStyle name="40% - Акцент6 4 2" xfId="407"/>
    <cellStyle name="40% - Акцент6 4_46EE.2011(v1.0)" xfId="408"/>
    <cellStyle name="40% - Акцент6 5" xfId="409"/>
    <cellStyle name="40% - Акцент6 5 2" xfId="410"/>
    <cellStyle name="40% - Акцент6 5_46EE.2011(v1.0)" xfId="411"/>
    <cellStyle name="40% - Акцент6 6" xfId="412"/>
    <cellStyle name="40% - Акцент6 6 2" xfId="413"/>
    <cellStyle name="40% - Акцент6 6_46EE.2011(v1.0)" xfId="414"/>
    <cellStyle name="40% - Акцент6 7" xfId="415"/>
    <cellStyle name="40% - Акцент6 7 2" xfId="416"/>
    <cellStyle name="40% - Акцент6 7_46EE.2011(v1.0)" xfId="417"/>
    <cellStyle name="40% - Акцент6 8" xfId="418"/>
    <cellStyle name="40% - Акцент6 8 2" xfId="419"/>
    <cellStyle name="40% - Акцент6 8_46EE.2011(v1.0)" xfId="420"/>
    <cellStyle name="40% - Акцент6 9" xfId="421"/>
    <cellStyle name="40% - Акцент6 9 2" xfId="422"/>
    <cellStyle name="40% - Акцент6 9_46EE.2011(v1.0)" xfId="423"/>
    <cellStyle name="60% - Accent1" xfId="424"/>
    <cellStyle name="60% - Accent2" xfId="425"/>
    <cellStyle name="60% - Accent3" xfId="426"/>
    <cellStyle name="60% - Accent4" xfId="427"/>
    <cellStyle name="60% - Accent5" xfId="428"/>
    <cellStyle name="60% - Accent6" xfId="429"/>
    <cellStyle name="60% - Акцент1 10" xfId="430"/>
    <cellStyle name="60% - Акцент1 2" xfId="431"/>
    <cellStyle name="60% - Акцент1 2 2" xfId="432"/>
    <cellStyle name="60% - Акцент1 3" xfId="433"/>
    <cellStyle name="60% - Акцент1 3 2" xfId="434"/>
    <cellStyle name="60% - Акцент1 4" xfId="435"/>
    <cellStyle name="60% - Акцент1 4 2" xfId="436"/>
    <cellStyle name="60% - Акцент1 5" xfId="437"/>
    <cellStyle name="60% - Акцент1 5 2" xfId="438"/>
    <cellStyle name="60% - Акцент1 6" xfId="439"/>
    <cellStyle name="60% - Акцент1 6 2" xfId="440"/>
    <cellStyle name="60% - Акцент1 7" xfId="441"/>
    <cellStyle name="60% - Акцент1 7 2" xfId="442"/>
    <cellStyle name="60% - Акцент1 8" xfId="443"/>
    <cellStyle name="60% - Акцент1 8 2" xfId="444"/>
    <cellStyle name="60% - Акцент1 9" xfId="445"/>
    <cellStyle name="60% - Акцент1 9 2" xfId="446"/>
    <cellStyle name="60% - Акцент2 10" xfId="447"/>
    <cellStyle name="60% - Акцент2 2" xfId="448"/>
    <cellStyle name="60% - Акцент2 2 2" xfId="449"/>
    <cellStyle name="60% - Акцент2 3" xfId="450"/>
    <cellStyle name="60% - Акцент2 3 2" xfId="451"/>
    <cellStyle name="60% - Акцент2 4" xfId="452"/>
    <cellStyle name="60% - Акцент2 4 2" xfId="453"/>
    <cellStyle name="60% - Акцент2 5" xfId="454"/>
    <cellStyle name="60% - Акцент2 5 2" xfId="455"/>
    <cellStyle name="60% - Акцент2 6" xfId="456"/>
    <cellStyle name="60% - Акцент2 6 2" xfId="457"/>
    <cellStyle name="60% - Акцент2 7" xfId="458"/>
    <cellStyle name="60% - Акцент2 7 2" xfId="459"/>
    <cellStyle name="60% - Акцент2 8" xfId="460"/>
    <cellStyle name="60% - Акцент2 8 2" xfId="461"/>
    <cellStyle name="60% - Акцент2 9" xfId="462"/>
    <cellStyle name="60% - Акцент2 9 2" xfId="463"/>
    <cellStyle name="60% - Акцент3 10" xfId="464"/>
    <cellStyle name="60% - Акцент3 2" xfId="465"/>
    <cellStyle name="60% - Акцент3 2 2" xfId="466"/>
    <cellStyle name="60% - Акцент3 3" xfId="467"/>
    <cellStyle name="60% - Акцент3 3 2" xfId="468"/>
    <cellStyle name="60% - Акцент3 4" xfId="469"/>
    <cellStyle name="60% - Акцент3 4 2" xfId="470"/>
    <cellStyle name="60% - Акцент3 5" xfId="471"/>
    <cellStyle name="60% - Акцент3 5 2" xfId="472"/>
    <cellStyle name="60% - Акцент3 6" xfId="473"/>
    <cellStyle name="60% - Акцент3 6 2" xfId="474"/>
    <cellStyle name="60% - Акцент3 7" xfId="475"/>
    <cellStyle name="60% - Акцент3 7 2" xfId="476"/>
    <cellStyle name="60% - Акцент3 8" xfId="477"/>
    <cellStyle name="60% - Акцент3 8 2" xfId="478"/>
    <cellStyle name="60% - Акцент3 9" xfId="479"/>
    <cellStyle name="60% - Акцент3 9 2" xfId="480"/>
    <cellStyle name="60% - Акцент4 10" xfId="481"/>
    <cellStyle name="60% - Акцент4 2" xfId="482"/>
    <cellStyle name="60% - Акцент4 2 2" xfId="483"/>
    <cellStyle name="60% - Акцент4 3" xfId="484"/>
    <cellStyle name="60% - Акцент4 3 2" xfId="485"/>
    <cellStyle name="60% - Акцент4 4" xfId="486"/>
    <cellStyle name="60% - Акцент4 4 2" xfId="487"/>
    <cellStyle name="60% - Акцент4 5" xfId="488"/>
    <cellStyle name="60% - Акцент4 5 2" xfId="489"/>
    <cellStyle name="60% - Акцент4 6" xfId="490"/>
    <cellStyle name="60% - Акцент4 6 2" xfId="491"/>
    <cellStyle name="60% - Акцент4 7" xfId="492"/>
    <cellStyle name="60% - Акцент4 7 2" xfId="493"/>
    <cellStyle name="60% - Акцент4 8" xfId="494"/>
    <cellStyle name="60% - Акцент4 8 2" xfId="495"/>
    <cellStyle name="60% - Акцент4 9" xfId="496"/>
    <cellStyle name="60% - Акцент4 9 2" xfId="497"/>
    <cellStyle name="60% - Акцент5 10" xfId="498"/>
    <cellStyle name="60% - Акцент5 2" xfId="499"/>
    <cellStyle name="60% - Акцент5 2 2" xfId="500"/>
    <cellStyle name="60% - Акцент5 3" xfId="501"/>
    <cellStyle name="60% - Акцент5 3 2" xfId="502"/>
    <cellStyle name="60% - Акцент5 4" xfId="503"/>
    <cellStyle name="60% - Акцент5 4 2" xfId="504"/>
    <cellStyle name="60% - Акцент5 5" xfId="505"/>
    <cellStyle name="60% - Акцент5 5 2" xfId="506"/>
    <cellStyle name="60% - Акцент5 6" xfId="507"/>
    <cellStyle name="60% - Акцент5 6 2" xfId="508"/>
    <cellStyle name="60% - Акцент5 7" xfId="509"/>
    <cellStyle name="60% - Акцент5 7 2" xfId="510"/>
    <cellStyle name="60% - Акцент5 8" xfId="511"/>
    <cellStyle name="60% - Акцент5 8 2" xfId="512"/>
    <cellStyle name="60% - Акцент5 9" xfId="513"/>
    <cellStyle name="60% - Акцент5 9 2" xfId="514"/>
    <cellStyle name="60% - Акцент6 10" xfId="515"/>
    <cellStyle name="60% - Акцент6 2" xfId="516"/>
    <cellStyle name="60% - Акцент6 2 2" xfId="517"/>
    <cellStyle name="60% - Акцент6 3" xfId="518"/>
    <cellStyle name="60% - Акцент6 3 2" xfId="519"/>
    <cellStyle name="60% - Акцент6 4" xfId="520"/>
    <cellStyle name="60% - Акцент6 4 2" xfId="521"/>
    <cellStyle name="60% - Акцент6 5" xfId="522"/>
    <cellStyle name="60% - Акцент6 5 2" xfId="523"/>
    <cellStyle name="60% - Акцент6 6" xfId="524"/>
    <cellStyle name="60% - Акцент6 6 2" xfId="525"/>
    <cellStyle name="60% - Акцент6 7" xfId="526"/>
    <cellStyle name="60% - Акцент6 7 2" xfId="527"/>
    <cellStyle name="60% - Акцент6 8" xfId="528"/>
    <cellStyle name="60% - Акцент6 8 2" xfId="529"/>
    <cellStyle name="60% - Акцент6 9" xfId="530"/>
    <cellStyle name="60% - Акцент6 9 2" xfId="531"/>
    <cellStyle name="Accent1" xfId="532"/>
    <cellStyle name="Accent2" xfId="533"/>
    <cellStyle name="Accent3" xfId="534"/>
    <cellStyle name="Accent4" xfId="535"/>
    <cellStyle name="Accent5" xfId="536"/>
    <cellStyle name="Accent6" xfId="537"/>
    <cellStyle name="Ăčďĺđńńűëęŕ" xfId="538"/>
    <cellStyle name="Áĺççŕůčňíűé" xfId="539"/>
    <cellStyle name="Äĺíĺćíűé [0]_(ňŕá 3č)" xfId="540"/>
    <cellStyle name="Äĺíĺćíűé_(ňŕá 3č)" xfId="541"/>
    <cellStyle name="Bad" xfId="542"/>
    <cellStyle name="Calculation" xfId="543"/>
    <cellStyle name="Check Cell" xfId="544"/>
    <cellStyle name="Comma [0]_irl tel sep5" xfId="545"/>
    <cellStyle name="Comma_irl tel sep5" xfId="546"/>
    <cellStyle name="Comma0" xfId="547"/>
    <cellStyle name="Çŕůčňíűé" xfId="548"/>
    <cellStyle name="Currency [0]" xfId="549"/>
    <cellStyle name="Currency [0] 2" xfId="550"/>
    <cellStyle name="Currency [0] 2 2" xfId="551"/>
    <cellStyle name="Currency [0] 2 2 2" xfId="552"/>
    <cellStyle name="Currency [0] 2 3" xfId="553"/>
    <cellStyle name="Currency [0] 2 3 2" xfId="554"/>
    <cellStyle name="Currency [0] 2 4" xfId="555"/>
    <cellStyle name="Currency [0] 2 4 2" xfId="556"/>
    <cellStyle name="Currency [0] 2 5" xfId="557"/>
    <cellStyle name="Currency [0] 2 5 2" xfId="558"/>
    <cellStyle name="Currency [0] 2 6" xfId="559"/>
    <cellStyle name="Currency [0] 2 6 2" xfId="560"/>
    <cellStyle name="Currency [0] 2 7" xfId="561"/>
    <cellStyle name="Currency [0] 2 7 2" xfId="562"/>
    <cellStyle name="Currency [0] 2 8" xfId="563"/>
    <cellStyle name="Currency [0] 2 8 2" xfId="564"/>
    <cellStyle name="Currency [0] 2 9" xfId="565"/>
    <cellStyle name="Currency [0] 3" xfId="566"/>
    <cellStyle name="Currency [0] 3 2" xfId="567"/>
    <cellStyle name="Currency [0] 3 2 2" xfId="568"/>
    <cellStyle name="Currency [0] 3 3" xfId="569"/>
    <cellStyle name="Currency [0] 3 3 2" xfId="570"/>
    <cellStyle name="Currency [0] 3 4" xfId="571"/>
    <cellStyle name="Currency [0] 3 4 2" xfId="572"/>
    <cellStyle name="Currency [0] 3 5" xfId="573"/>
    <cellStyle name="Currency [0] 3 5 2" xfId="574"/>
    <cellStyle name="Currency [0] 3 6" xfId="575"/>
    <cellStyle name="Currency [0] 3 6 2" xfId="576"/>
    <cellStyle name="Currency [0] 3 7" xfId="577"/>
    <cellStyle name="Currency [0] 3 7 2" xfId="578"/>
    <cellStyle name="Currency [0] 3 8" xfId="579"/>
    <cellStyle name="Currency [0] 3 8 2" xfId="580"/>
    <cellStyle name="Currency [0] 3 9" xfId="581"/>
    <cellStyle name="Currency [0] 4" xfId="582"/>
    <cellStyle name="Currency [0] 4 2" xfId="583"/>
    <cellStyle name="Currency [0] 4 2 2" xfId="584"/>
    <cellStyle name="Currency [0] 4 3" xfId="585"/>
    <cellStyle name="Currency [0] 4 3 2" xfId="586"/>
    <cellStyle name="Currency [0] 4 4" xfId="587"/>
    <cellStyle name="Currency [0] 4 4 2" xfId="588"/>
    <cellStyle name="Currency [0] 4 5" xfId="589"/>
    <cellStyle name="Currency [0] 4 5 2" xfId="590"/>
    <cellStyle name="Currency [0] 4 6" xfId="591"/>
    <cellStyle name="Currency [0] 4 6 2" xfId="592"/>
    <cellStyle name="Currency [0] 4 7" xfId="593"/>
    <cellStyle name="Currency [0] 4 7 2" xfId="594"/>
    <cellStyle name="Currency [0] 4 8" xfId="595"/>
    <cellStyle name="Currency [0] 4 8 2" xfId="596"/>
    <cellStyle name="Currency [0] 4 9" xfId="597"/>
    <cellStyle name="Currency [0] 5" xfId="598"/>
    <cellStyle name="Currency [0] 5 2" xfId="599"/>
    <cellStyle name="Currency [0] 5 2 2" xfId="600"/>
    <cellStyle name="Currency [0] 5 3" xfId="601"/>
    <cellStyle name="Currency [0] 5 3 2" xfId="602"/>
    <cellStyle name="Currency [0] 5 4" xfId="603"/>
    <cellStyle name="Currency [0] 5 4 2" xfId="604"/>
    <cellStyle name="Currency [0] 5 5" xfId="605"/>
    <cellStyle name="Currency [0] 5 5 2" xfId="606"/>
    <cellStyle name="Currency [0] 5 6" xfId="607"/>
    <cellStyle name="Currency [0] 5 6 2" xfId="608"/>
    <cellStyle name="Currency [0] 5 7" xfId="609"/>
    <cellStyle name="Currency [0] 5 7 2" xfId="610"/>
    <cellStyle name="Currency [0] 5 8" xfId="611"/>
    <cellStyle name="Currency [0] 5 8 2" xfId="612"/>
    <cellStyle name="Currency [0] 5 9" xfId="613"/>
    <cellStyle name="Currency [0] 6" xfId="614"/>
    <cellStyle name="Currency [0] 6 2" xfId="615"/>
    <cellStyle name="Currency [0] 6 2 2" xfId="616"/>
    <cellStyle name="Currency [0] 6 3" xfId="617"/>
    <cellStyle name="Currency [0] 7" xfId="618"/>
    <cellStyle name="Currency [0] 7 2" xfId="619"/>
    <cellStyle name="Currency [0] 7 2 2" xfId="620"/>
    <cellStyle name="Currency [0] 7 3" xfId="621"/>
    <cellStyle name="Currency [0] 8" xfId="622"/>
    <cellStyle name="Currency [0] 8 2" xfId="623"/>
    <cellStyle name="Currency [0] 8 2 2" xfId="624"/>
    <cellStyle name="Currency [0] 8 3" xfId="625"/>
    <cellStyle name="Currency_irl tel sep5" xfId="626"/>
    <cellStyle name="Currency0" xfId="627"/>
    <cellStyle name="Date" xfId="628"/>
    <cellStyle name="Dates" xfId="629"/>
    <cellStyle name="E-mail" xfId="630"/>
    <cellStyle name="Euro" xfId="631"/>
    <cellStyle name="Explanatory Text" xfId="632"/>
    <cellStyle name="F2" xfId="633"/>
    <cellStyle name="F3" xfId="634"/>
    <cellStyle name="F4" xfId="635"/>
    <cellStyle name="F5" xfId="636"/>
    <cellStyle name="F6" xfId="637"/>
    <cellStyle name="F7" xfId="638"/>
    <cellStyle name="F8" xfId="639"/>
    <cellStyle name="Fixed" xfId="640"/>
    <cellStyle name="Good" xfId="641"/>
    <cellStyle name="Heading" xfId="642"/>
    <cellStyle name="Heading 1" xfId="643"/>
    <cellStyle name="Heading 2" xfId="644"/>
    <cellStyle name="Heading 3" xfId="645"/>
    <cellStyle name="Heading 4" xfId="646"/>
    <cellStyle name="Heading2" xfId="647"/>
    <cellStyle name="Îáű÷íűé__FES" xfId="648"/>
    <cellStyle name="Îňęđűâŕâřŕ˙ń˙ ăčďĺđńńűëęŕ" xfId="649"/>
    <cellStyle name="Input" xfId="650"/>
    <cellStyle name="Inputs" xfId="651"/>
    <cellStyle name="Inputs (const)" xfId="652"/>
    <cellStyle name="Inputs Co" xfId="653"/>
    <cellStyle name="Inputs_46EE.2011(v1.0)" xfId="654"/>
    <cellStyle name="Linked Cell" xfId="655"/>
    <cellStyle name="Neutral" xfId="656"/>
    <cellStyle name="normal" xfId="657"/>
    <cellStyle name="Normal 2" xfId="658"/>
    <cellStyle name="normal 3" xfId="659"/>
    <cellStyle name="normal 4" xfId="660"/>
    <cellStyle name="normal 5" xfId="661"/>
    <cellStyle name="normal 6" xfId="662"/>
    <cellStyle name="normal 7" xfId="663"/>
    <cellStyle name="normal 8" xfId="664"/>
    <cellStyle name="normal 9" xfId="665"/>
    <cellStyle name="normal_1" xfId="666"/>
    <cellStyle name="Normal1" xfId="667"/>
    <cellStyle name="normбlnм_laroux" xfId="668"/>
    <cellStyle name="Note" xfId="669"/>
    <cellStyle name="Ôčíŕíńîâűé [0]_(ňŕá 3č)" xfId="670"/>
    <cellStyle name="Ôčíŕíńîâűé_(ňŕá 3č)" xfId="671"/>
    <cellStyle name="Output" xfId="672"/>
    <cellStyle name="Price_Body" xfId="673"/>
    <cellStyle name="SAPBEXaggData" xfId="674"/>
    <cellStyle name="SAPBEXaggDataEmph" xfId="675"/>
    <cellStyle name="SAPBEXaggItem" xfId="676"/>
    <cellStyle name="SAPBEXaggItemX" xfId="677"/>
    <cellStyle name="SAPBEXchaText" xfId="678"/>
    <cellStyle name="SAPBEXexcBad7" xfId="679"/>
    <cellStyle name="SAPBEXexcBad8" xfId="680"/>
    <cellStyle name="SAPBEXexcBad9" xfId="681"/>
    <cellStyle name="SAPBEXexcCritical4" xfId="682"/>
    <cellStyle name="SAPBEXexcCritical5" xfId="683"/>
    <cellStyle name="SAPBEXexcCritical6" xfId="684"/>
    <cellStyle name="SAPBEXexcGood1" xfId="685"/>
    <cellStyle name="SAPBEXexcGood2" xfId="686"/>
    <cellStyle name="SAPBEXexcGood3" xfId="687"/>
    <cellStyle name="SAPBEXfilterDrill" xfId="688"/>
    <cellStyle name="SAPBEXfilterItem" xfId="689"/>
    <cellStyle name="SAPBEXfilterText" xfId="690"/>
    <cellStyle name="SAPBEXformats" xfId="691"/>
    <cellStyle name="SAPBEXheaderItem" xfId="692"/>
    <cellStyle name="SAPBEXheaderText" xfId="693"/>
    <cellStyle name="SAPBEXHLevel0" xfId="694"/>
    <cellStyle name="SAPBEXHLevel0X" xfId="695"/>
    <cellStyle name="SAPBEXHLevel1" xfId="696"/>
    <cellStyle name="SAPBEXHLevel1X" xfId="697"/>
    <cellStyle name="SAPBEXHLevel2" xfId="698"/>
    <cellStyle name="SAPBEXHLevel2X" xfId="699"/>
    <cellStyle name="SAPBEXHLevel3" xfId="700"/>
    <cellStyle name="SAPBEXHLevel3X" xfId="701"/>
    <cellStyle name="SAPBEXinputData" xfId="702"/>
    <cellStyle name="SAPBEXresData" xfId="703"/>
    <cellStyle name="SAPBEXresDataEmph" xfId="704"/>
    <cellStyle name="SAPBEXresItem" xfId="705"/>
    <cellStyle name="SAPBEXresItemX" xfId="706"/>
    <cellStyle name="SAPBEXstdData" xfId="707"/>
    <cellStyle name="SAPBEXstdDataEmph" xfId="708"/>
    <cellStyle name="SAPBEXstdItem" xfId="709"/>
    <cellStyle name="SAPBEXstdItemX" xfId="710"/>
    <cellStyle name="SAPBEXtitle" xfId="711"/>
    <cellStyle name="SAPBEXundefined" xfId="712"/>
    <cellStyle name="Style 1" xfId="713"/>
    <cellStyle name="Table Heading" xfId="714"/>
    <cellStyle name="Title" xfId="715"/>
    <cellStyle name="Total" xfId="716"/>
    <cellStyle name="Warning Text" xfId="717"/>
    <cellStyle name="Акцент1 10" xfId="718"/>
    <cellStyle name="Акцент1 2" xfId="719"/>
    <cellStyle name="Акцент1 2 2" xfId="720"/>
    <cellStyle name="Акцент1 3" xfId="721"/>
    <cellStyle name="Акцент1 3 2" xfId="722"/>
    <cellStyle name="Акцент1 4" xfId="723"/>
    <cellStyle name="Акцент1 4 2" xfId="724"/>
    <cellStyle name="Акцент1 5" xfId="725"/>
    <cellStyle name="Акцент1 5 2" xfId="726"/>
    <cellStyle name="Акцент1 6" xfId="727"/>
    <cellStyle name="Акцент1 6 2" xfId="728"/>
    <cellStyle name="Акцент1 7" xfId="729"/>
    <cellStyle name="Акцент1 7 2" xfId="730"/>
    <cellStyle name="Акцент1 8" xfId="731"/>
    <cellStyle name="Акцент1 8 2" xfId="732"/>
    <cellStyle name="Акцент1 9" xfId="733"/>
    <cellStyle name="Акцент1 9 2" xfId="734"/>
    <cellStyle name="Акцент2 10" xfId="735"/>
    <cellStyle name="Акцент2 2" xfId="736"/>
    <cellStyle name="Акцент2 2 2" xfId="737"/>
    <cellStyle name="Акцент2 3" xfId="738"/>
    <cellStyle name="Акцент2 3 2" xfId="739"/>
    <cellStyle name="Акцент2 4" xfId="740"/>
    <cellStyle name="Акцент2 4 2" xfId="741"/>
    <cellStyle name="Акцент2 5" xfId="742"/>
    <cellStyle name="Акцент2 5 2" xfId="743"/>
    <cellStyle name="Акцент2 6" xfId="744"/>
    <cellStyle name="Акцент2 6 2" xfId="745"/>
    <cellStyle name="Акцент2 7" xfId="746"/>
    <cellStyle name="Акцент2 7 2" xfId="747"/>
    <cellStyle name="Акцент2 8" xfId="748"/>
    <cellStyle name="Акцент2 8 2" xfId="749"/>
    <cellStyle name="Акцент2 9" xfId="750"/>
    <cellStyle name="Акцент2 9 2" xfId="751"/>
    <cellStyle name="Акцент3 10" xfId="752"/>
    <cellStyle name="Акцент3 2" xfId="753"/>
    <cellStyle name="Акцент3 2 2" xfId="754"/>
    <cellStyle name="Акцент3 3" xfId="755"/>
    <cellStyle name="Акцент3 3 2" xfId="756"/>
    <cellStyle name="Акцент3 4" xfId="757"/>
    <cellStyle name="Акцент3 4 2" xfId="758"/>
    <cellStyle name="Акцент3 5" xfId="759"/>
    <cellStyle name="Акцент3 5 2" xfId="760"/>
    <cellStyle name="Акцент3 6" xfId="761"/>
    <cellStyle name="Акцент3 6 2" xfId="762"/>
    <cellStyle name="Акцент3 7" xfId="763"/>
    <cellStyle name="Акцент3 7 2" xfId="764"/>
    <cellStyle name="Акцент3 8" xfId="765"/>
    <cellStyle name="Акцент3 8 2" xfId="766"/>
    <cellStyle name="Акцент3 9" xfId="767"/>
    <cellStyle name="Акцент3 9 2" xfId="768"/>
    <cellStyle name="Акцент4 10" xfId="769"/>
    <cellStyle name="Акцент4 2" xfId="770"/>
    <cellStyle name="Акцент4 2 2" xfId="771"/>
    <cellStyle name="Акцент4 3" xfId="772"/>
    <cellStyle name="Акцент4 3 2" xfId="773"/>
    <cellStyle name="Акцент4 4" xfId="774"/>
    <cellStyle name="Акцент4 4 2" xfId="775"/>
    <cellStyle name="Акцент4 5" xfId="776"/>
    <cellStyle name="Акцент4 5 2" xfId="777"/>
    <cellStyle name="Акцент4 6" xfId="778"/>
    <cellStyle name="Акцент4 6 2" xfId="779"/>
    <cellStyle name="Акцент4 7" xfId="780"/>
    <cellStyle name="Акцент4 7 2" xfId="781"/>
    <cellStyle name="Акцент4 8" xfId="782"/>
    <cellStyle name="Акцент4 8 2" xfId="783"/>
    <cellStyle name="Акцент4 9" xfId="784"/>
    <cellStyle name="Акцент4 9 2" xfId="785"/>
    <cellStyle name="Акцент5 10" xfId="786"/>
    <cellStyle name="Акцент5 2" xfId="787"/>
    <cellStyle name="Акцент5 2 2" xfId="788"/>
    <cellStyle name="Акцент5 3" xfId="789"/>
    <cellStyle name="Акцент5 3 2" xfId="790"/>
    <cellStyle name="Акцент5 4" xfId="791"/>
    <cellStyle name="Акцент5 4 2" xfId="792"/>
    <cellStyle name="Акцент5 5" xfId="793"/>
    <cellStyle name="Акцент5 5 2" xfId="794"/>
    <cellStyle name="Акцент5 6" xfId="795"/>
    <cellStyle name="Акцент5 6 2" xfId="796"/>
    <cellStyle name="Акцент5 7" xfId="797"/>
    <cellStyle name="Акцент5 7 2" xfId="798"/>
    <cellStyle name="Акцент5 8" xfId="799"/>
    <cellStyle name="Акцент5 8 2" xfId="800"/>
    <cellStyle name="Акцент5 9" xfId="801"/>
    <cellStyle name="Акцент5 9 2" xfId="802"/>
    <cellStyle name="Акцент6 10" xfId="803"/>
    <cellStyle name="Акцент6 2" xfId="804"/>
    <cellStyle name="Акцент6 2 2" xfId="805"/>
    <cellStyle name="Акцент6 3" xfId="806"/>
    <cellStyle name="Акцент6 3 2" xfId="807"/>
    <cellStyle name="Акцент6 4" xfId="808"/>
    <cellStyle name="Акцент6 4 2" xfId="809"/>
    <cellStyle name="Акцент6 5" xfId="810"/>
    <cellStyle name="Акцент6 5 2" xfId="811"/>
    <cellStyle name="Акцент6 6" xfId="812"/>
    <cellStyle name="Акцент6 6 2" xfId="813"/>
    <cellStyle name="Акцент6 7" xfId="814"/>
    <cellStyle name="Акцент6 7 2" xfId="815"/>
    <cellStyle name="Акцент6 8" xfId="816"/>
    <cellStyle name="Акцент6 8 2" xfId="817"/>
    <cellStyle name="Акцент6 9" xfId="818"/>
    <cellStyle name="Акцент6 9 2" xfId="819"/>
    <cellStyle name="Беззащитный" xfId="820"/>
    <cellStyle name="Ввод  10" xfId="821"/>
    <cellStyle name="Ввод  2" xfId="822"/>
    <cellStyle name="Ввод  2 2" xfId="823"/>
    <cellStyle name="Ввод  2_46EE.2011(v1.0)" xfId="824"/>
    <cellStyle name="Ввод  3" xfId="825"/>
    <cellStyle name="Ввод  3 2" xfId="826"/>
    <cellStyle name="Ввод  3_46EE.2011(v1.0)" xfId="827"/>
    <cellStyle name="Ввод  4" xfId="828"/>
    <cellStyle name="Ввод  4 2" xfId="829"/>
    <cellStyle name="Ввод  4_46EE.2011(v1.0)" xfId="830"/>
    <cellStyle name="Ввод  5" xfId="831"/>
    <cellStyle name="Ввод  5 2" xfId="832"/>
    <cellStyle name="Ввод  5_46EE.2011(v1.0)" xfId="833"/>
    <cellStyle name="Ввод  6" xfId="834"/>
    <cellStyle name="Ввод  6 2" xfId="835"/>
    <cellStyle name="Ввод  6_46EE.2011(v1.0)" xfId="836"/>
    <cellStyle name="Ввод  7" xfId="837"/>
    <cellStyle name="Ввод  7 2" xfId="838"/>
    <cellStyle name="Ввод  7_46EE.2011(v1.0)" xfId="839"/>
    <cellStyle name="Ввод  8" xfId="840"/>
    <cellStyle name="Ввод  8 2" xfId="841"/>
    <cellStyle name="Ввод  8_46EE.2011(v1.0)" xfId="842"/>
    <cellStyle name="Ввод  9" xfId="843"/>
    <cellStyle name="Ввод  9 2" xfId="844"/>
    <cellStyle name="Ввод  9_46EE.2011(v1.0)" xfId="845"/>
    <cellStyle name="Вывод 10" xfId="846"/>
    <cellStyle name="Вывод 2" xfId="847"/>
    <cellStyle name="Вывод 2 2" xfId="848"/>
    <cellStyle name="Вывод 2_46EE.2011(v1.0)" xfId="849"/>
    <cellStyle name="Вывод 3" xfId="850"/>
    <cellStyle name="Вывод 3 2" xfId="851"/>
    <cellStyle name="Вывод 3_46EE.2011(v1.0)" xfId="852"/>
    <cellStyle name="Вывод 4" xfId="853"/>
    <cellStyle name="Вывод 4 2" xfId="854"/>
    <cellStyle name="Вывод 4_46EE.2011(v1.0)" xfId="855"/>
    <cellStyle name="Вывод 5" xfId="856"/>
    <cellStyle name="Вывод 5 2" xfId="857"/>
    <cellStyle name="Вывод 5_46EE.2011(v1.0)" xfId="858"/>
    <cellStyle name="Вывод 6" xfId="859"/>
    <cellStyle name="Вывод 6 2" xfId="860"/>
    <cellStyle name="Вывод 6_46EE.2011(v1.0)" xfId="861"/>
    <cellStyle name="Вывод 7" xfId="862"/>
    <cellStyle name="Вывод 7 2" xfId="863"/>
    <cellStyle name="Вывод 7_46EE.2011(v1.0)" xfId="864"/>
    <cellStyle name="Вывод 8" xfId="865"/>
    <cellStyle name="Вывод 8 2" xfId="866"/>
    <cellStyle name="Вывод 8_46EE.2011(v1.0)" xfId="867"/>
    <cellStyle name="Вывод 9" xfId="868"/>
    <cellStyle name="Вывод 9 2" xfId="869"/>
    <cellStyle name="Вывод 9_46EE.2011(v1.0)" xfId="870"/>
    <cellStyle name="Вычисление 10" xfId="871"/>
    <cellStyle name="Вычисление 2" xfId="872"/>
    <cellStyle name="Вычисление 2 2" xfId="873"/>
    <cellStyle name="Вычисление 2_46EE.2011(v1.0)" xfId="874"/>
    <cellStyle name="Вычисление 3" xfId="875"/>
    <cellStyle name="Вычисление 3 2" xfId="876"/>
    <cellStyle name="Вычисление 3_46EE.2011(v1.0)" xfId="877"/>
    <cellStyle name="Вычисление 4" xfId="878"/>
    <cellStyle name="Вычисление 4 2" xfId="879"/>
    <cellStyle name="Вычисление 4_46EE.2011(v1.0)" xfId="880"/>
    <cellStyle name="Вычисление 5" xfId="881"/>
    <cellStyle name="Вычисление 5 2" xfId="882"/>
    <cellStyle name="Вычисление 5_46EE.2011(v1.0)" xfId="883"/>
    <cellStyle name="Вычисление 6" xfId="884"/>
    <cellStyle name="Вычисление 6 2" xfId="885"/>
    <cellStyle name="Вычисление 6_46EE.2011(v1.0)" xfId="886"/>
    <cellStyle name="Вычисление 7" xfId="887"/>
    <cellStyle name="Вычисление 7 2" xfId="888"/>
    <cellStyle name="Вычисление 7_46EE.2011(v1.0)" xfId="889"/>
    <cellStyle name="Вычисление 8" xfId="890"/>
    <cellStyle name="Вычисление 8 2" xfId="891"/>
    <cellStyle name="Вычисление 8_46EE.2011(v1.0)" xfId="892"/>
    <cellStyle name="Вычисление 9" xfId="893"/>
    <cellStyle name="Вычисление 9 2" xfId="894"/>
    <cellStyle name="Вычисление 9_46EE.2011(v1.0)" xfId="895"/>
    <cellStyle name="Гиперссылка 2" xfId="896"/>
    <cellStyle name="Гиперссылка 3" xfId="897"/>
    <cellStyle name="ДАТА" xfId="898"/>
    <cellStyle name="ДАТА 2" xfId="899"/>
    <cellStyle name="ДАТА 3" xfId="900"/>
    <cellStyle name="ДАТА 4" xfId="901"/>
    <cellStyle name="ДАТА 5" xfId="902"/>
    <cellStyle name="ДАТА 6" xfId="903"/>
    <cellStyle name="ДАТА 7" xfId="904"/>
    <cellStyle name="ДАТА 8" xfId="905"/>
    <cellStyle name="ДАТА_1" xfId="906"/>
    <cellStyle name="Денежный 2" xfId="907"/>
    <cellStyle name="Заголовок" xfId="908"/>
    <cellStyle name="Заголовок 1 10" xfId="909"/>
    <cellStyle name="Заголовок 1 2" xfId="910"/>
    <cellStyle name="Заголовок 1 2 2" xfId="911"/>
    <cellStyle name="Заголовок 1 2_46EE.2011(v1.0)" xfId="912"/>
    <cellStyle name="Заголовок 1 3" xfId="913"/>
    <cellStyle name="Заголовок 1 3 2" xfId="914"/>
    <cellStyle name="Заголовок 1 3_46EE.2011(v1.0)" xfId="915"/>
    <cellStyle name="Заголовок 1 4" xfId="916"/>
    <cellStyle name="Заголовок 1 4 2" xfId="917"/>
    <cellStyle name="Заголовок 1 4_46EE.2011(v1.0)" xfId="918"/>
    <cellStyle name="Заголовок 1 5" xfId="919"/>
    <cellStyle name="Заголовок 1 5 2" xfId="920"/>
    <cellStyle name="Заголовок 1 5_46EE.2011(v1.0)" xfId="921"/>
    <cellStyle name="Заголовок 1 6" xfId="922"/>
    <cellStyle name="Заголовок 1 6 2" xfId="923"/>
    <cellStyle name="Заголовок 1 6_46EE.2011(v1.0)" xfId="924"/>
    <cellStyle name="Заголовок 1 7" xfId="925"/>
    <cellStyle name="Заголовок 1 7 2" xfId="926"/>
    <cellStyle name="Заголовок 1 7_46EE.2011(v1.0)" xfId="927"/>
    <cellStyle name="Заголовок 1 8" xfId="928"/>
    <cellStyle name="Заголовок 1 8 2" xfId="929"/>
    <cellStyle name="Заголовок 1 8_46EE.2011(v1.0)" xfId="930"/>
    <cellStyle name="Заголовок 1 9" xfId="931"/>
    <cellStyle name="Заголовок 1 9 2" xfId="932"/>
    <cellStyle name="Заголовок 1 9_46EE.2011(v1.0)" xfId="933"/>
    <cellStyle name="Заголовок 2 10" xfId="934"/>
    <cellStyle name="Заголовок 2 2" xfId="935"/>
    <cellStyle name="Заголовок 2 2 2" xfId="936"/>
    <cellStyle name="Заголовок 2 2_46EE.2011(v1.0)" xfId="937"/>
    <cellStyle name="Заголовок 2 3" xfId="938"/>
    <cellStyle name="Заголовок 2 3 2" xfId="939"/>
    <cellStyle name="Заголовок 2 3_46EE.2011(v1.0)" xfId="940"/>
    <cellStyle name="Заголовок 2 4" xfId="941"/>
    <cellStyle name="Заголовок 2 4 2" xfId="942"/>
    <cellStyle name="Заголовок 2 4_46EE.2011(v1.0)" xfId="943"/>
    <cellStyle name="Заголовок 2 5" xfId="944"/>
    <cellStyle name="Заголовок 2 5 2" xfId="945"/>
    <cellStyle name="Заголовок 2 5_46EE.2011(v1.0)" xfId="946"/>
    <cellStyle name="Заголовок 2 6" xfId="947"/>
    <cellStyle name="Заголовок 2 6 2" xfId="948"/>
    <cellStyle name="Заголовок 2 6_46EE.2011(v1.0)" xfId="949"/>
    <cellStyle name="Заголовок 2 7" xfId="950"/>
    <cellStyle name="Заголовок 2 7 2" xfId="951"/>
    <cellStyle name="Заголовок 2 7_46EE.2011(v1.0)" xfId="952"/>
    <cellStyle name="Заголовок 2 8" xfId="953"/>
    <cellStyle name="Заголовок 2 8 2" xfId="954"/>
    <cellStyle name="Заголовок 2 8_46EE.2011(v1.0)" xfId="955"/>
    <cellStyle name="Заголовок 2 9" xfId="956"/>
    <cellStyle name="Заголовок 2 9 2" xfId="957"/>
    <cellStyle name="Заголовок 2 9_46EE.2011(v1.0)" xfId="958"/>
    <cellStyle name="Заголовок 3 10" xfId="959"/>
    <cellStyle name="Заголовок 3 2" xfId="960"/>
    <cellStyle name="Заголовок 3 2 2" xfId="961"/>
    <cellStyle name="Заголовок 3 2_46EE.2011(v1.0)" xfId="962"/>
    <cellStyle name="Заголовок 3 3" xfId="963"/>
    <cellStyle name="Заголовок 3 3 2" xfId="964"/>
    <cellStyle name="Заголовок 3 3_46EE.2011(v1.0)" xfId="965"/>
    <cellStyle name="Заголовок 3 4" xfId="966"/>
    <cellStyle name="Заголовок 3 4 2" xfId="967"/>
    <cellStyle name="Заголовок 3 4_46EE.2011(v1.0)" xfId="968"/>
    <cellStyle name="Заголовок 3 5" xfId="969"/>
    <cellStyle name="Заголовок 3 5 2" xfId="970"/>
    <cellStyle name="Заголовок 3 5_46EE.2011(v1.0)" xfId="971"/>
    <cellStyle name="Заголовок 3 6" xfId="972"/>
    <cellStyle name="Заголовок 3 6 2" xfId="973"/>
    <cellStyle name="Заголовок 3 6_46EE.2011(v1.0)" xfId="974"/>
    <cellStyle name="Заголовок 3 7" xfId="975"/>
    <cellStyle name="Заголовок 3 7 2" xfId="976"/>
    <cellStyle name="Заголовок 3 7_46EE.2011(v1.0)" xfId="977"/>
    <cellStyle name="Заголовок 3 8" xfId="978"/>
    <cellStyle name="Заголовок 3 8 2" xfId="979"/>
    <cellStyle name="Заголовок 3 8_46EE.2011(v1.0)" xfId="980"/>
    <cellStyle name="Заголовок 3 9" xfId="981"/>
    <cellStyle name="Заголовок 3 9 2" xfId="982"/>
    <cellStyle name="Заголовок 3 9_46EE.2011(v1.0)" xfId="983"/>
    <cellStyle name="Заголовок 4 10" xfId="984"/>
    <cellStyle name="Заголовок 4 2" xfId="985"/>
    <cellStyle name="Заголовок 4 2 2" xfId="986"/>
    <cellStyle name="Заголовок 4 3" xfId="987"/>
    <cellStyle name="Заголовок 4 3 2" xfId="988"/>
    <cellStyle name="Заголовок 4 4" xfId="989"/>
    <cellStyle name="Заголовок 4 4 2" xfId="990"/>
    <cellStyle name="Заголовок 4 5" xfId="991"/>
    <cellStyle name="Заголовок 4 5 2" xfId="992"/>
    <cellStyle name="Заголовок 4 6" xfId="993"/>
    <cellStyle name="Заголовок 4 6 2" xfId="994"/>
    <cellStyle name="Заголовок 4 7" xfId="995"/>
    <cellStyle name="Заголовок 4 7 2" xfId="996"/>
    <cellStyle name="Заголовок 4 8" xfId="997"/>
    <cellStyle name="Заголовок 4 8 2" xfId="998"/>
    <cellStyle name="Заголовок 4 9" xfId="999"/>
    <cellStyle name="Заголовок 4 9 2" xfId="1000"/>
    <cellStyle name="ЗАГОЛОВОК1" xfId="1001"/>
    <cellStyle name="ЗАГОЛОВОК2" xfId="1002"/>
    <cellStyle name="ЗаголовокСтолбца" xfId="1003"/>
    <cellStyle name="Защитный" xfId="1004"/>
    <cellStyle name="Значение" xfId="1005"/>
    <cellStyle name="Зоголовок" xfId="1006"/>
    <cellStyle name="Итог 10" xfId="1007"/>
    <cellStyle name="Итог 2" xfId="1008"/>
    <cellStyle name="Итог 2 2" xfId="1009"/>
    <cellStyle name="Итог 2_46EE.2011(v1.0)" xfId="1010"/>
    <cellStyle name="Итог 3" xfId="1011"/>
    <cellStyle name="Итог 3 2" xfId="1012"/>
    <cellStyle name="Итог 3_46EE.2011(v1.0)" xfId="1013"/>
    <cellStyle name="Итог 4" xfId="1014"/>
    <cellStyle name="Итог 4 2" xfId="1015"/>
    <cellStyle name="Итог 4_46EE.2011(v1.0)" xfId="1016"/>
    <cellStyle name="Итог 5" xfId="1017"/>
    <cellStyle name="Итог 5 2" xfId="1018"/>
    <cellStyle name="Итог 5_46EE.2011(v1.0)" xfId="1019"/>
    <cellStyle name="Итог 6" xfId="1020"/>
    <cellStyle name="Итог 6 2" xfId="1021"/>
    <cellStyle name="Итог 6_46EE.2011(v1.0)" xfId="1022"/>
    <cellStyle name="Итог 7" xfId="1023"/>
    <cellStyle name="Итог 7 2" xfId="1024"/>
    <cellStyle name="Итог 7_46EE.2011(v1.0)" xfId="1025"/>
    <cellStyle name="Итог 8" xfId="1026"/>
    <cellStyle name="Итог 8 2" xfId="1027"/>
    <cellStyle name="Итог 8_46EE.2011(v1.0)" xfId="1028"/>
    <cellStyle name="Итог 9" xfId="1029"/>
    <cellStyle name="Итог 9 2" xfId="1030"/>
    <cellStyle name="Итог 9_46EE.2011(v1.0)" xfId="1031"/>
    <cellStyle name="Итого" xfId="1032"/>
    <cellStyle name="ИТОГОВЫЙ" xfId="1033"/>
    <cellStyle name="ИТОГОВЫЙ 2" xfId="1034"/>
    <cellStyle name="ИТОГОВЫЙ 3" xfId="1035"/>
    <cellStyle name="ИТОГОВЫЙ 4" xfId="1036"/>
    <cellStyle name="ИТОГОВЫЙ 5" xfId="1037"/>
    <cellStyle name="ИТОГОВЫЙ 6" xfId="1038"/>
    <cellStyle name="ИТОГОВЫЙ 7" xfId="1039"/>
    <cellStyle name="ИТОГОВЫЙ 8" xfId="1040"/>
    <cellStyle name="ИТОГОВЫЙ_1" xfId="1041"/>
    <cellStyle name="Контрольная ячейка 10" xfId="1042"/>
    <cellStyle name="Контрольная ячейка 2" xfId="1043"/>
    <cellStyle name="Контрольная ячейка 2 2" xfId="1044"/>
    <cellStyle name="Контрольная ячейка 2_46EE.2011(v1.0)" xfId="1045"/>
    <cellStyle name="Контрольная ячейка 3" xfId="1046"/>
    <cellStyle name="Контрольная ячейка 3 2" xfId="1047"/>
    <cellStyle name="Контрольная ячейка 3_46EE.2011(v1.0)" xfId="1048"/>
    <cellStyle name="Контрольная ячейка 4" xfId="1049"/>
    <cellStyle name="Контрольная ячейка 4 2" xfId="1050"/>
    <cellStyle name="Контрольная ячейка 4_46EE.2011(v1.0)" xfId="1051"/>
    <cellStyle name="Контрольная ячейка 5" xfId="1052"/>
    <cellStyle name="Контрольная ячейка 5 2" xfId="1053"/>
    <cellStyle name="Контрольная ячейка 5_46EE.2011(v1.0)" xfId="1054"/>
    <cellStyle name="Контрольная ячейка 6" xfId="1055"/>
    <cellStyle name="Контрольная ячейка 6 2" xfId="1056"/>
    <cellStyle name="Контрольная ячейка 6_46EE.2011(v1.0)" xfId="1057"/>
    <cellStyle name="Контрольная ячейка 7" xfId="1058"/>
    <cellStyle name="Контрольная ячейка 7 2" xfId="1059"/>
    <cellStyle name="Контрольная ячейка 7_46EE.2011(v1.0)" xfId="1060"/>
    <cellStyle name="Контрольная ячейка 8" xfId="1061"/>
    <cellStyle name="Контрольная ячейка 8 2" xfId="1062"/>
    <cellStyle name="Контрольная ячейка 8_46EE.2011(v1.0)" xfId="1063"/>
    <cellStyle name="Контрольная ячейка 9" xfId="1064"/>
    <cellStyle name="Контрольная ячейка 9 2" xfId="1065"/>
    <cellStyle name="Контрольная ячейка 9_46EE.2011(v1.0)" xfId="1066"/>
    <cellStyle name="Мой заголовок" xfId="1067"/>
    <cellStyle name="Мой заголовок листа" xfId="1068"/>
    <cellStyle name="Мои наименования показателей" xfId="1069"/>
    <cellStyle name="Мои наименования показателей 2" xfId="1070"/>
    <cellStyle name="Мои наименования показателей 2 2" xfId="1071"/>
    <cellStyle name="Мои наименования показателей 2 3" xfId="1072"/>
    <cellStyle name="Мои наименования показателей 2 4" xfId="1073"/>
    <cellStyle name="Мои наименования показателей 2 5" xfId="1074"/>
    <cellStyle name="Мои наименования показателей 2 6" xfId="1075"/>
    <cellStyle name="Мои наименования показателей 2 7" xfId="1076"/>
    <cellStyle name="Мои наименования показателей 2 8" xfId="1077"/>
    <cellStyle name="Мои наименования показателей 2_1" xfId="1078"/>
    <cellStyle name="Мои наименования показателей 3" xfId="1079"/>
    <cellStyle name="Мои наименования показателей 3 2" xfId="1080"/>
    <cellStyle name="Мои наименования показателей 3 3" xfId="1081"/>
    <cellStyle name="Мои наименования показателей 3 4" xfId="1082"/>
    <cellStyle name="Мои наименования показателей 3 5" xfId="1083"/>
    <cellStyle name="Мои наименования показателей 3 6" xfId="1084"/>
    <cellStyle name="Мои наименования показателей 3 7" xfId="1085"/>
    <cellStyle name="Мои наименования показателей 3 8" xfId="1086"/>
    <cellStyle name="Мои наименования показателей 3_1" xfId="1087"/>
    <cellStyle name="Мои наименования показателей 4" xfId="1088"/>
    <cellStyle name="Мои наименования показателей 4 2" xfId="1089"/>
    <cellStyle name="Мои наименования показателей 4 3" xfId="1090"/>
    <cellStyle name="Мои наименования показателей 4 4" xfId="1091"/>
    <cellStyle name="Мои наименования показателей 4 5" xfId="1092"/>
    <cellStyle name="Мои наименования показателей 4 6" xfId="1093"/>
    <cellStyle name="Мои наименования показателей 4 7" xfId="1094"/>
    <cellStyle name="Мои наименования показателей 4 8" xfId="1095"/>
    <cellStyle name="Мои наименования показателей 4_1" xfId="1096"/>
    <cellStyle name="Мои наименования показателей 5" xfId="1097"/>
    <cellStyle name="Мои наименования показателей 5 2" xfId="1098"/>
    <cellStyle name="Мои наименования показателей 5 3" xfId="1099"/>
    <cellStyle name="Мои наименования показателей 5 4" xfId="1100"/>
    <cellStyle name="Мои наименования показателей 5 5" xfId="1101"/>
    <cellStyle name="Мои наименования показателей 5 6" xfId="1102"/>
    <cellStyle name="Мои наименования показателей 5 7" xfId="1103"/>
    <cellStyle name="Мои наименования показателей 5 8" xfId="1104"/>
    <cellStyle name="Мои наименования показателей 5_1" xfId="1105"/>
    <cellStyle name="Мои наименования показателей 6" xfId="1106"/>
    <cellStyle name="Мои наименования показателей 6 2" xfId="1107"/>
    <cellStyle name="Мои наименования показателей 6_46EE.2011(v1.0)" xfId="1108"/>
    <cellStyle name="Мои наименования показателей 7" xfId="1109"/>
    <cellStyle name="Мои наименования показателей 7 2" xfId="1110"/>
    <cellStyle name="Мои наименования показателей 7_46EE.2011(v1.0)" xfId="1111"/>
    <cellStyle name="Мои наименования показателей 8" xfId="1112"/>
    <cellStyle name="Мои наименования показателей 8 2" xfId="1113"/>
    <cellStyle name="Мои наименования показателей 8_46EE.2011(v1.0)" xfId="1114"/>
    <cellStyle name="Мои наименования показателей_46TE.RT(v1.0)" xfId="1115"/>
    <cellStyle name="назв фил" xfId="1116"/>
    <cellStyle name="Название 10" xfId="1117"/>
    <cellStyle name="Название 2" xfId="1118"/>
    <cellStyle name="Название 2 2" xfId="1119"/>
    <cellStyle name="Название 3" xfId="1120"/>
    <cellStyle name="Название 3 2" xfId="1121"/>
    <cellStyle name="Название 4" xfId="1122"/>
    <cellStyle name="Название 4 2" xfId="1123"/>
    <cellStyle name="Название 5" xfId="1124"/>
    <cellStyle name="Название 5 2" xfId="1125"/>
    <cellStyle name="Название 6" xfId="1126"/>
    <cellStyle name="Название 6 2" xfId="1127"/>
    <cellStyle name="Название 7" xfId="1128"/>
    <cellStyle name="Название 7 2" xfId="1129"/>
    <cellStyle name="Название 8" xfId="1130"/>
    <cellStyle name="Название 8 2" xfId="1131"/>
    <cellStyle name="Название 9" xfId="1132"/>
    <cellStyle name="Название 9 2" xfId="1133"/>
    <cellStyle name="Нейтральный 10" xfId="1134"/>
    <cellStyle name="Нейтральный 2" xfId="1135"/>
    <cellStyle name="Нейтральный 2 2" xfId="1136"/>
    <cellStyle name="Нейтральный 3" xfId="1137"/>
    <cellStyle name="Нейтральный 3 2" xfId="1138"/>
    <cellStyle name="Нейтральный 4" xfId="1139"/>
    <cellStyle name="Нейтральный 4 2" xfId="1140"/>
    <cellStyle name="Нейтральный 5" xfId="1141"/>
    <cellStyle name="Нейтральный 5 2" xfId="1142"/>
    <cellStyle name="Нейтральный 6" xfId="1143"/>
    <cellStyle name="Нейтральный 6 2" xfId="1144"/>
    <cellStyle name="Нейтральный 7" xfId="1145"/>
    <cellStyle name="Нейтральный 7 2" xfId="1146"/>
    <cellStyle name="Нейтральный 8" xfId="1147"/>
    <cellStyle name="Нейтральный 8 2" xfId="1148"/>
    <cellStyle name="Нейтральный 9" xfId="1149"/>
    <cellStyle name="Нейтральный 9 2" xfId="1150"/>
    <cellStyle name="Обычный" xfId="0" builtinId="0"/>
    <cellStyle name="Обычный 10" xfId="1151"/>
    <cellStyle name="Обычный 11" xfId="1152"/>
    <cellStyle name="Обычный 12" xfId="1153"/>
    <cellStyle name="Обычный 13" xfId="1154"/>
    <cellStyle name="Обычный 2" xfId="1155"/>
    <cellStyle name="Обычный 2 2" xfId="1156"/>
    <cellStyle name="Обычный 2 2 2" xfId="1157"/>
    <cellStyle name="Обычный 2 2_46EE.2011(v1.0)" xfId="1158"/>
    <cellStyle name="Обычный 2 3" xfId="1159"/>
    <cellStyle name="Обычный 2 3 2" xfId="1160"/>
    <cellStyle name="Обычный 2 3_46EE.2011(v1.0)" xfId="1161"/>
    <cellStyle name="Обычный 2 4" xfId="1162"/>
    <cellStyle name="Обычный 2 4 2" xfId="1163"/>
    <cellStyle name="Обычный 2 4_46EE.2011(v1.0)" xfId="1164"/>
    <cellStyle name="Обычный 2 5" xfId="1165"/>
    <cellStyle name="Обычный 2 5 2" xfId="1166"/>
    <cellStyle name="Обычный 2 5_46EE.2011(v1.0)" xfId="1167"/>
    <cellStyle name="Обычный 2 6" xfId="1168"/>
    <cellStyle name="Обычный 2 6 2" xfId="1169"/>
    <cellStyle name="Обычный 2 6_46EE.2011(v1.0)" xfId="1170"/>
    <cellStyle name="Обычный 2_1" xfId="1171"/>
    <cellStyle name="Обычный 3" xfId="1172"/>
    <cellStyle name="Обычный 4" xfId="1173"/>
    <cellStyle name="Обычный 4 2" xfId="1174"/>
    <cellStyle name="Обычный 4_EE.20.MET.SVOD.2.73_v0.1" xfId="1175"/>
    <cellStyle name="Обычный 5" xfId="1176"/>
    <cellStyle name="Обычный 6" xfId="1177"/>
    <cellStyle name="Обычный 7" xfId="1178"/>
    <cellStyle name="Обычный 8" xfId="1179"/>
    <cellStyle name="Обычный 9" xfId="1180"/>
    <cellStyle name="Обычный_FORM3.1" xfId="1181"/>
    <cellStyle name="Обычный_Лист1" xfId="1182"/>
    <cellStyle name="Обычный_Форма 4 Станция" xfId="1183"/>
    <cellStyle name="Обычный_Форма3" xfId="1184"/>
    <cellStyle name="Плохой 10" xfId="1185"/>
    <cellStyle name="Плохой 2" xfId="1186"/>
    <cellStyle name="Плохой 2 2" xfId="1187"/>
    <cellStyle name="Плохой 3" xfId="1188"/>
    <cellStyle name="Плохой 3 2" xfId="1189"/>
    <cellStyle name="Плохой 4" xfId="1190"/>
    <cellStyle name="Плохой 4 2" xfId="1191"/>
    <cellStyle name="Плохой 5" xfId="1192"/>
    <cellStyle name="Плохой 5 2" xfId="1193"/>
    <cellStyle name="Плохой 6" xfId="1194"/>
    <cellStyle name="Плохой 6 2" xfId="1195"/>
    <cellStyle name="Плохой 7" xfId="1196"/>
    <cellStyle name="Плохой 7 2" xfId="1197"/>
    <cellStyle name="Плохой 8" xfId="1198"/>
    <cellStyle name="Плохой 8 2" xfId="1199"/>
    <cellStyle name="Плохой 9" xfId="1200"/>
    <cellStyle name="Плохой 9 2" xfId="1201"/>
    <cellStyle name="По центру с переносом" xfId="1202"/>
    <cellStyle name="По ширине с переносом" xfId="1203"/>
    <cellStyle name="Поле ввода" xfId="1204"/>
    <cellStyle name="Пояснение 10" xfId="1205"/>
    <cellStyle name="Пояснение 2" xfId="1206"/>
    <cellStyle name="Пояснение 2 2" xfId="1207"/>
    <cellStyle name="Пояснение 3" xfId="1208"/>
    <cellStyle name="Пояснение 3 2" xfId="1209"/>
    <cellStyle name="Пояснение 4" xfId="1210"/>
    <cellStyle name="Пояснение 4 2" xfId="1211"/>
    <cellStyle name="Пояснение 5" xfId="1212"/>
    <cellStyle name="Пояснение 5 2" xfId="1213"/>
    <cellStyle name="Пояснение 6" xfId="1214"/>
    <cellStyle name="Пояснение 6 2" xfId="1215"/>
    <cellStyle name="Пояснение 7" xfId="1216"/>
    <cellStyle name="Пояснение 7 2" xfId="1217"/>
    <cellStyle name="Пояснение 8" xfId="1218"/>
    <cellStyle name="Пояснение 8 2" xfId="1219"/>
    <cellStyle name="Пояснение 9" xfId="1220"/>
    <cellStyle name="Пояснение 9 2" xfId="1221"/>
    <cellStyle name="Примечание 10" xfId="1222"/>
    <cellStyle name="Примечание 10 2" xfId="1223"/>
    <cellStyle name="Примечание 10_46EE.2011(v1.0)" xfId="1224"/>
    <cellStyle name="Примечание 11" xfId="1225"/>
    <cellStyle name="Примечание 11 2" xfId="1226"/>
    <cellStyle name="Примечание 11_46EE.2011(v1.0)" xfId="1227"/>
    <cellStyle name="Примечание 12" xfId="1228"/>
    <cellStyle name="Примечание 12 2" xfId="1229"/>
    <cellStyle name="Примечание 12_46EE.2011(v1.0)" xfId="1230"/>
    <cellStyle name="Примечание 13" xfId="1231"/>
    <cellStyle name="Примечание 14" xfId="1232"/>
    <cellStyle name="Примечание 2" xfId="1233"/>
    <cellStyle name="Примечание 2 2" xfId="1234"/>
    <cellStyle name="Примечание 2 3" xfId="1235"/>
    <cellStyle name="Примечание 2 4" xfId="1236"/>
    <cellStyle name="Примечание 2 5" xfId="1237"/>
    <cellStyle name="Примечание 2 6" xfId="1238"/>
    <cellStyle name="Примечание 2 7" xfId="1239"/>
    <cellStyle name="Примечание 2 8" xfId="1240"/>
    <cellStyle name="Примечание 2_46EE.2011(v1.0)" xfId="1241"/>
    <cellStyle name="Примечание 3" xfId="1242"/>
    <cellStyle name="Примечание 3 2" xfId="1243"/>
    <cellStyle name="Примечание 3 3" xfId="1244"/>
    <cellStyle name="Примечание 3 4" xfId="1245"/>
    <cellStyle name="Примечание 3 5" xfId="1246"/>
    <cellStyle name="Примечание 3 6" xfId="1247"/>
    <cellStyle name="Примечание 3 7" xfId="1248"/>
    <cellStyle name="Примечание 3 8" xfId="1249"/>
    <cellStyle name="Примечание 3_46EE.2011(v1.0)" xfId="1250"/>
    <cellStyle name="Примечание 4" xfId="1251"/>
    <cellStyle name="Примечание 4 2" xfId="1252"/>
    <cellStyle name="Примечание 4 3" xfId="1253"/>
    <cellStyle name="Примечание 4 4" xfId="1254"/>
    <cellStyle name="Примечание 4 5" xfId="1255"/>
    <cellStyle name="Примечание 4 6" xfId="1256"/>
    <cellStyle name="Примечание 4 7" xfId="1257"/>
    <cellStyle name="Примечание 4 8" xfId="1258"/>
    <cellStyle name="Примечание 4_46EE.2011(v1.0)" xfId="1259"/>
    <cellStyle name="Примечание 5" xfId="1260"/>
    <cellStyle name="Примечание 5 2" xfId="1261"/>
    <cellStyle name="Примечание 5 3" xfId="1262"/>
    <cellStyle name="Примечание 5 4" xfId="1263"/>
    <cellStyle name="Примечание 5 5" xfId="1264"/>
    <cellStyle name="Примечание 5 6" xfId="1265"/>
    <cellStyle name="Примечание 5 7" xfId="1266"/>
    <cellStyle name="Примечание 5 8" xfId="1267"/>
    <cellStyle name="Примечание 5_46EE.2011(v1.0)" xfId="1268"/>
    <cellStyle name="Примечание 6" xfId="1269"/>
    <cellStyle name="Примечание 6 2" xfId="1270"/>
    <cellStyle name="Примечание 6_46EE.2011(v1.0)" xfId="1271"/>
    <cellStyle name="Примечание 7" xfId="1272"/>
    <cellStyle name="Примечание 7 2" xfId="1273"/>
    <cellStyle name="Примечание 7_46EE.2011(v1.0)" xfId="1274"/>
    <cellStyle name="Примечание 8" xfId="1275"/>
    <cellStyle name="Примечание 8 2" xfId="1276"/>
    <cellStyle name="Примечание 8_46EE.2011(v1.0)" xfId="1277"/>
    <cellStyle name="Примечание 9" xfId="1278"/>
    <cellStyle name="Примечание 9 2" xfId="1279"/>
    <cellStyle name="Примечание 9_46EE.2011(v1.0)" xfId="1280"/>
    <cellStyle name="Процентный" xfId="1281" builtinId="5"/>
    <cellStyle name="Процентный 2" xfId="1282"/>
    <cellStyle name="Процентный 2 2" xfId="1283"/>
    <cellStyle name="Процентный 2 3" xfId="1284"/>
    <cellStyle name="Процентный 3" xfId="1285"/>
    <cellStyle name="Процентный 4" xfId="1286"/>
    <cellStyle name="Связанная ячейка 10" xfId="1287"/>
    <cellStyle name="Связанная ячейка 2" xfId="1288"/>
    <cellStyle name="Связанная ячейка 2 2" xfId="1289"/>
    <cellStyle name="Связанная ячейка 2_46EE.2011(v1.0)" xfId="1290"/>
    <cellStyle name="Связанная ячейка 3" xfId="1291"/>
    <cellStyle name="Связанная ячейка 3 2" xfId="1292"/>
    <cellStyle name="Связанная ячейка 3_46EE.2011(v1.0)" xfId="1293"/>
    <cellStyle name="Связанная ячейка 4" xfId="1294"/>
    <cellStyle name="Связанная ячейка 4 2" xfId="1295"/>
    <cellStyle name="Связанная ячейка 4_46EE.2011(v1.0)" xfId="1296"/>
    <cellStyle name="Связанная ячейка 5" xfId="1297"/>
    <cellStyle name="Связанная ячейка 5 2" xfId="1298"/>
    <cellStyle name="Связанная ячейка 5_46EE.2011(v1.0)" xfId="1299"/>
    <cellStyle name="Связанная ячейка 6" xfId="1300"/>
    <cellStyle name="Связанная ячейка 6 2" xfId="1301"/>
    <cellStyle name="Связанная ячейка 6_46EE.2011(v1.0)" xfId="1302"/>
    <cellStyle name="Связанная ячейка 7" xfId="1303"/>
    <cellStyle name="Связанная ячейка 7 2" xfId="1304"/>
    <cellStyle name="Связанная ячейка 7_46EE.2011(v1.0)" xfId="1305"/>
    <cellStyle name="Связанная ячейка 8" xfId="1306"/>
    <cellStyle name="Связанная ячейка 8 2" xfId="1307"/>
    <cellStyle name="Связанная ячейка 8_46EE.2011(v1.0)" xfId="1308"/>
    <cellStyle name="Связанная ячейка 9" xfId="1309"/>
    <cellStyle name="Связанная ячейка 9 2" xfId="1310"/>
    <cellStyle name="Связанная ячейка 9_46EE.2011(v1.0)" xfId="1311"/>
    <cellStyle name="Стиль 1" xfId="1312"/>
    <cellStyle name="Стиль 1 2" xfId="1313"/>
    <cellStyle name="ТЕКСТ" xfId="1314"/>
    <cellStyle name="ТЕКСТ 2" xfId="1315"/>
    <cellStyle name="ТЕКСТ 3" xfId="1316"/>
    <cellStyle name="ТЕКСТ 4" xfId="1317"/>
    <cellStyle name="ТЕКСТ 5" xfId="1318"/>
    <cellStyle name="ТЕКСТ 6" xfId="1319"/>
    <cellStyle name="ТЕКСТ 7" xfId="1320"/>
    <cellStyle name="ТЕКСТ 8" xfId="1321"/>
    <cellStyle name="Текст предупреждения 10" xfId="1322"/>
    <cellStyle name="Текст предупреждения 2" xfId="1323"/>
    <cellStyle name="Текст предупреждения 2 2" xfId="1324"/>
    <cellStyle name="Текст предупреждения 3" xfId="1325"/>
    <cellStyle name="Текст предупреждения 3 2" xfId="1326"/>
    <cellStyle name="Текст предупреждения 4" xfId="1327"/>
    <cellStyle name="Текст предупреждения 4 2" xfId="1328"/>
    <cellStyle name="Текст предупреждения 5" xfId="1329"/>
    <cellStyle name="Текст предупреждения 5 2" xfId="1330"/>
    <cellStyle name="Текст предупреждения 6" xfId="1331"/>
    <cellStyle name="Текст предупреждения 6 2" xfId="1332"/>
    <cellStyle name="Текст предупреждения 7" xfId="1333"/>
    <cellStyle name="Текст предупреждения 7 2" xfId="1334"/>
    <cellStyle name="Текст предупреждения 8" xfId="1335"/>
    <cellStyle name="Текст предупреждения 8 2" xfId="1336"/>
    <cellStyle name="Текст предупреждения 9" xfId="1337"/>
    <cellStyle name="Текст предупреждения 9 2" xfId="1338"/>
    <cellStyle name="Текстовый" xfId="1339"/>
    <cellStyle name="Текстовый 2" xfId="1340"/>
    <cellStyle name="Текстовый 3" xfId="1341"/>
    <cellStyle name="Текстовый 4" xfId="1342"/>
    <cellStyle name="Текстовый 5" xfId="1343"/>
    <cellStyle name="Текстовый 6" xfId="1344"/>
    <cellStyle name="Текстовый 7" xfId="1345"/>
    <cellStyle name="Текстовый 8" xfId="1346"/>
    <cellStyle name="Текстовый_1" xfId="1347"/>
    <cellStyle name="Тысячи [0]_22гк" xfId="1348"/>
    <cellStyle name="Тысячи_22гк" xfId="1349"/>
    <cellStyle name="ФИКСИРОВАННЫЙ" xfId="1350"/>
    <cellStyle name="ФИКСИРОВАННЫЙ 2" xfId="1351"/>
    <cellStyle name="ФИКСИРОВАННЫЙ 3" xfId="1352"/>
    <cellStyle name="ФИКСИРОВАННЫЙ 4" xfId="1353"/>
    <cellStyle name="ФИКСИРОВАННЫЙ 5" xfId="1354"/>
    <cellStyle name="ФИКСИРОВАННЫЙ 6" xfId="1355"/>
    <cellStyle name="ФИКСИРОВАННЫЙ 7" xfId="1356"/>
    <cellStyle name="ФИКСИРОВАННЫЙ 8" xfId="1357"/>
    <cellStyle name="ФИКСИРОВАННЫЙ_1" xfId="1358"/>
    <cellStyle name="Финансовый 2" xfId="1359"/>
    <cellStyle name="Финансовый 2 2" xfId="1360"/>
    <cellStyle name="Финансовый 2_46EE.2011(v1.0)" xfId="1361"/>
    <cellStyle name="Финансовый 3" xfId="1362"/>
    <cellStyle name="Формула" xfId="1363"/>
    <cellStyle name="Формула 2" xfId="1364"/>
    <cellStyle name="Формула_A РТ 2009 Рязаньэнерго" xfId="1365"/>
    <cellStyle name="ФормулаВБ" xfId="1366"/>
    <cellStyle name="ФормулаВБ 2" xfId="1367"/>
    <cellStyle name="ФормулаНаКонтроль" xfId="1368"/>
    <cellStyle name="Хороший 10" xfId="1369"/>
    <cellStyle name="Хороший 2" xfId="1370"/>
    <cellStyle name="Хороший 2 2" xfId="1371"/>
    <cellStyle name="Хороший 3" xfId="1372"/>
    <cellStyle name="Хороший 3 2" xfId="1373"/>
    <cellStyle name="Хороший 4" xfId="1374"/>
    <cellStyle name="Хороший 4 2" xfId="1375"/>
    <cellStyle name="Хороший 5" xfId="1376"/>
    <cellStyle name="Хороший 5 2" xfId="1377"/>
    <cellStyle name="Хороший 6" xfId="1378"/>
    <cellStyle name="Хороший 6 2" xfId="1379"/>
    <cellStyle name="Хороший 7" xfId="1380"/>
    <cellStyle name="Хороший 7 2" xfId="1381"/>
    <cellStyle name="Хороший 8" xfId="1382"/>
    <cellStyle name="Хороший 8 2" xfId="1383"/>
    <cellStyle name="Хороший 9" xfId="1384"/>
    <cellStyle name="Хороший 9 2" xfId="1385"/>
    <cellStyle name="Цифры по центру с десятыми" xfId="1386"/>
    <cellStyle name="Џђћ–…ќ’ќ›‰" xfId="1387"/>
    <cellStyle name="Шапка таблицы" xfId="13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ru\kes\Documents%20and%20Settings\Naperova\&#1056;&#1072;&#1073;&#1086;&#1095;&#1080;&#1081;%20&#1089;&#1090;&#1086;&#1083;\&#1053;&#1058;&#1044;%20&#1087;&#1086;%20&#1073;&#1072;&#1083;&#1072;&#1085;&#1089;&#1072;&#1084;\&#1044;&#1083;&#1103;%20&#1088;&#1072;&#1089;&#1087;&#1077;&#1095;&#1072;&#1090;&#1082;&#1080;\FORM3.1.2012(v1.0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ru\kes\Documents%20and%20Settings\chipanina-t\Documentum\Viewed\&#1055;&#1088;&#1080;&#1083;&#1086;&#1078;&#1077;&#1085;&#1080;&#1077;%20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ru\kes\DOCUME~1\Naperova\LOCALS~1\Temp\Rar$DI30.002\&#1055;&#1088;&#1080;&#1083;&#1086;&#1078;&#1077;&#1085;&#1080;&#1077;%20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USERS\5%20&#1058;&#1045;&#1055;&#1051;&#1054;&#1042;&#1040;&#1071;%20&#1069;&#1053;&#1045;&#1056;&#1043;&#1048;&#1071;\&#1069;&#1082;&#1089;&#1087;&#1077;&#1088;&#1090;&#1080;&#1079;&#1072;%202007\&#1090;&#1072;&#1073;&#1083;&#1080;&#1094;&#1072;%20&#1092;&#1089;&#109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>
        <row r="3">
          <cell r="G3" t="str">
            <v>Версия 1.0</v>
          </cell>
        </row>
      </sheetData>
      <sheetData sheetId="1"/>
      <sheetData sheetId="2">
        <row r="8">
          <cell r="F8" t="str">
            <v>г. Москва</v>
          </cell>
        </row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арактеристика"/>
      <sheetName val="Баланс энергии (ТСО)"/>
      <sheetName val="Баланс мощности (ТСО)"/>
      <sheetName val="Баланс энергии (для Заводов)"/>
      <sheetName val="Баланс мощности (для Заводов)"/>
      <sheetName val="Форма 3.1"/>
      <sheetName val="ф.3.1 Субабоненты"/>
      <sheetName val="Акт согласования перетоков"/>
      <sheetName val="П2.1 "/>
      <sheetName val="П2.2 "/>
      <sheetName val="Структура ПО"/>
      <sheetName val="Расчет потерь"/>
      <sheetName val="TEHSHEET"/>
    </sheetNames>
    <sheetDataSet>
      <sheetData sheetId="0" refreshError="1"/>
      <sheetData sheetId="1" refreshError="1"/>
      <sheetData sheetId="2" refreshError="1"/>
      <sheetData sheetId="3">
        <row r="30">
          <cell r="B30" t="str">
            <v xml:space="preserve">Расшифровка п. 1.5. (Поступление от других сетевых организаций) </v>
          </cell>
        </row>
        <row r="31">
          <cell r="B31" t="str">
            <v>Наименование других сетевых организаций</v>
          </cell>
          <cell r="D31" t="str">
            <v>ВН</v>
          </cell>
          <cell r="E31" t="str">
            <v>СН1</v>
          </cell>
          <cell r="F31" t="str">
            <v>СН2</v>
          </cell>
          <cell r="G31" t="str">
            <v>НН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Баланс энергии.1"/>
      <sheetName val="Баланс мощности.1"/>
      <sheetName val="П2.1"/>
      <sheetName val="П2.2"/>
      <sheetName val="амортизация по уровням напряжен"/>
      <sheetName val="П.1.17"/>
      <sheetName val="П.1.16. оплата труда"/>
      <sheetName val="Отчисления на соц. нужды"/>
      <sheetName val="материалы"/>
      <sheetName val="Ремонты 2011"/>
      <sheetName val="Сводная ремонт"/>
      <sheetName val="Проч.прямые"/>
      <sheetName val="Цеховые"/>
      <sheetName val="Общеэксплуатационные"/>
      <sheetName val="КВЛ 2011"/>
      <sheetName val="КВЛ Сводная"/>
      <sheetName val="соц характер"/>
      <sheetName val="Н на Им"/>
      <sheetName val="П.1.18. Калькуляция"/>
      <sheetName val="П.1.21 Прибыль"/>
      <sheetName val="НВВ передача"/>
      <sheetName val="П.1.24"/>
      <sheetName val="П.1.25"/>
      <sheetName val="Сводная тарифы "/>
      <sheetName val="Сводная тарифы ТЭКМО"/>
      <sheetName val="Распределение НВВ"/>
      <sheetName val="Смета на согласование "/>
      <sheetName val="Смета итогова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A8" t="str">
            <v>введите название</v>
          </cell>
        </row>
        <row r="9">
          <cell r="A9" t="str">
            <v>введите название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0">
        <row r="3">
          <cell r="A3" t="str">
            <v>Расчет стоимости ремонтных работ на 2011 год, связанных с передачей электрической энергии</v>
          </cell>
        </row>
      </sheetData>
      <sheetData sheetId="11"/>
      <sheetData sheetId="12">
        <row r="3">
          <cell r="A3" t="str">
            <v xml:space="preserve">Прочие прямые расходы, связанные с передачей электрической энергии </v>
          </cell>
        </row>
        <row r="11">
          <cell r="A11" t="str">
            <v>введите название</v>
          </cell>
          <cell r="B11" t="str">
            <v>x</v>
          </cell>
          <cell r="D11" t="str">
            <v>x</v>
          </cell>
        </row>
        <row r="12">
          <cell r="A12" t="str">
            <v>введите название</v>
          </cell>
          <cell r="B12" t="str">
            <v>x</v>
          </cell>
          <cell r="D12" t="str">
            <v>x</v>
          </cell>
        </row>
        <row r="13">
          <cell r="A13" t="str">
            <v>введите название</v>
          </cell>
          <cell r="B13" t="str">
            <v>x</v>
          </cell>
          <cell r="D13" t="str">
            <v>x</v>
          </cell>
        </row>
        <row r="14">
          <cell r="A14" t="str">
            <v>введите название</v>
          </cell>
          <cell r="B14" t="str">
            <v>x</v>
          </cell>
          <cell r="D14" t="str">
            <v>x</v>
          </cell>
        </row>
        <row r="15">
          <cell r="A15" t="str">
            <v>введите название</v>
          </cell>
          <cell r="B15" t="str">
            <v>x</v>
          </cell>
          <cell r="D15" t="str">
            <v>x</v>
          </cell>
        </row>
        <row r="16">
          <cell r="A16" t="str">
            <v>введите название</v>
          </cell>
          <cell r="B16" t="str">
            <v>x</v>
          </cell>
          <cell r="D16" t="str">
            <v>x</v>
          </cell>
        </row>
      </sheetData>
      <sheetData sheetId="13">
        <row r="3">
          <cell r="A3" t="str">
            <v xml:space="preserve">Цеховые расходы  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</sheetData>
      <sheetData sheetId="14">
        <row r="3">
          <cell r="A3" t="str">
            <v xml:space="preserve">Общеэксплуатационные расходы </v>
          </cell>
        </row>
        <row r="11">
          <cell r="A11" t="str">
            <v>введите название</v>
          </cell>
        </row>
        <row r="12">
          <cell r="A12" t="str">
            <v>введите название</v>
          </cell>
        </row>
        <row r="13">
          <cell r="A13" t="str">
            <v>введите название</v>
          </cell>
        </row>
      </sheetData>
      <sheetData sheetId="15">
        <row r="2">
          <cell r="A2" t="str">
            <v>Расходы на капитальные вложения, относимые на услуги по передаче электрической энергии  на 2011 год</v>
          </cell>
        </row>
        <row r="9">
          <cell r="A9" t="str">
            <v>объект</v>
          </cell>
        </row>
        <row r="10">
          <cell r="A10" t="str">
            <v>объект</v>
          </cell>
        </row>
        <row r="11">
          <cell r="A11" t="str">
            <v>объект</v>
          </cell>
        </row>
        <row r="14">
          <cell r="A14" t="str">
            <v>объект</v>
          </cell>
        </row>
        <row r="15">
          <cell r="A15" t="str">
            <v>объект</v>
          </cell>
        </row>
        <row r="16">
          <cell r="A16" t="str">
            <v>объект</v>
          </cell>
        </row>
        <row r="17">
          <cell r="A17" t="str">
            <v>объект</v>
          </cell>
        </row>
        <row r="20">
          <cell r="A20" t="str">
            <v>объект</v>
          </cell>
        </row>
        <row r="21">
          <cell r="A21" t="str">
            <v>объект</v>
          </cell>
        </row>
        <row r="22">
          <cell r="A22" t="str">
            <v>объект</v>
          </cell>
        </row>
        <row r="25">
          <cell r="A25" t="str">
            <v>объект</v>
          </cell>
        </row>
        <row r="26">
          <cell r="A26" t="str">
            <v>объект</v>
          </cell>
        </row>
        <row r="27">
          <cell r="A27" t="str">
            <v>объект</v>
          </cell>
        </row>
        <row r="30">
          <cell r="A30" t="str">
            <v>объект</v>
          </cell>
        </row>
        <row r="31">
          <cell r="A31" t="str">
            <v>объект</v>
          </cell>
        </row>
        <row r="32">
          <cell r="A32" t="str">
            <v>объект</v>
          </cell>
        </row>
        <row r="35">
          <cell r="A35" t="str">
            <v>объект</v>
          </cell>
        </row>
        <row r="36">
          <cell r="A36" t="str">
            <v>объект</v>
          </cell>
        </row>
        <row r="37">
          <cell r="A37" t="str">
            <v>объект</v>
          </cell>
        </row>
      </sheetData>
      <sheetData sheetId="16">
        <row r="3">
          <cell r="A3" t="str">
            <v xml:space="preserve">Расходы на капитальные вложения   </v>
          </cell>
        </row>
      </sheetData>
      <sheetData sheetId="17">
        <row r="3">
          <cell r="A3" t="str">
            <v>Расходы социального характера</v>
          </cell>
        </row>
        <row r="10">
          <cell r="A10" t="str">
            <v>введите название</v>
          </cell>
        </row>
        <row r="11">
          <cell r="A11" t="str">
            <v>введите название</v>
          </cell>
        </row>
        <row r="14">
          <cell r="A14" t="str">
            <v>введите название</v>
          </cell>
        </row>
        <row r="15">
          <cell r="A15" t="str">
            <v>введите название</v>
          </cell>
        </row>
        <row r="19">
          <cell r="A19" t="str">
            <v>введите название</v>
          </cell>
        </row>
        <row r="20">
          <cell r="A20" t="str">
            <v>введите название</v>
          </cell>
        </row>
        <row r="21">
          <cell r="A21" t="str">
            <v>Добавить</v>
          </cell>
        </row>
      </sheetData>
      <sheetData sheetId="18">
        <row r="10">
          <cell r="C10">
            <v>0</v>
          </cell>
          <cell r="E10">
            <v>0</v>
          </cell>
          <cell r="F10">
            <v>0</v>
          </cell>
        </row>
      </sheetData>
      <sheetData sheetId="19">
        <row r="3">
          <cell r="A3" t="str">
            <v xml:space="preserve">Калькуляция себестоимости передачи электрической энергии </v>
          </cell>
        </row>
        <row r="12">
          <cell r="C12" t="str">
            <v>x</v>
          </cell>
          <cell r="D12" t="str">
            <v>х</v>
          </cell>
          <cell r="E12" t="str">
            <v>x</v>
          </cell>
          <cell r="F12" t="str">
            <v>х</v>
          </cell>
        </row>
        <row r="13">
          <cell r="C13" t="str">
            <v>x</v>
          </cell>
          <cell r="D13" t="str">
            <v>х</v>
          </cell>
          <cell r="E13" t="str">
            <v>x</v>
          </cell>
          <cell r="F13" t="str">
            <v>х</v>
          </cell>
        </row>
        <row r="14">
          <cell r="C14" t="str">
            <v>x</v>
          </cell>
          <cell r="D14" t="str">
            <v>х</v>
          </cell>
          <cell r="E14" t="str">
            <v>x</v>
          </cell>
          <cell r="F14" t="str">
            <v>х</v>
          </cell>
        </row>
        <row r="15">
          <cell r="C15" t="str">
            <v>x</v>
          </cell>
          <cell r="D15" t="str">
            <v>х</v>
          </cell>
          <cell r="E15" t="str">
            <v>x</v>
          </cell>
          <cell r="F15" t="str">
            <v>х</v>
          </cell>
        </row>
      </sheetData>
      <sheetData sheetId="20">
        <row r="3">
          <cell r="A3" t="str">
            <v xml:space="preserve">Расчет балансовой прибыли, принимаемой при установлении тарифа на передачу электрической энергии </v>
          </cell>
        </row>
        <row r="8">
          <cell r="C8" t="str">
            <v>x</v>
          </cell>
          <cell r="D8" t="str">
            <v>х</v>
          </cell>
          <cell r="E8" t="str">
            <v>x</v>
          </cell>
          <cell r="F8" t="str">
            <v>х</v>
          </cell>
        </row>
        <row r="9">
          <cell r="C9" t="str">
            <v>x</v>
          </cell>
          <cell r="D9" t="str">
            <v>х</v>
          </cell>
          <cell r="E9" t="str">
            <v>x</v>
          </cell>
          <cell r="F9" t="str">
            <v>х</v>
          </cell>
        </row>
        <row r="10">
          <cell r="C10" t="str">
            <v>x</v>
          </cell>
          <cell r="D10" t="str">
            <v>х</v>
          </cell>
          <cell r="E10" t="str">
            <v>x</v>
          </cell>
          <cell r="F10" t="str">
            <v>х</v>
          </cell>
        </row>
        <row r="11">
          <cell r="C11" t="str">
            <v>x</v>
          </cell>
          <cell r="D11" t="str">
            <v>х</v>
          </cell>
          <cell r="E11" t="str">
            <v>x</v>
          </cell>
          <cell r="F11" t="str">
            <v>х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ЦТ"/>
      <sheetName val="1.1"/>
      <sheetName val="1.2"/>
      <sheetName val="2.1"/>
      <sheetName val="2.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8.1"/>
      <sheetName val="18.2"/>
      <sheetName val="19"/>
      <sheetName val="19.1.1"/>
      <sheetName val="19.1.2"/>
      <sheetName val="19.2"/>
      <sheetName val="20"/>
      <sheetName val="20.1"/>
      <sheetName val="21"/>
      <sheetName val="21.1"/>
      <sheetName val="21.2.1"/>
      <sheetName val="21.2.2"/>
      <sheetName val="21.3"/>
      <sheetName val="21.4"/>
      <sheetName val="22"/>
      <sheetName val="23"/>
      <sheetName val="24"/>
      <sheetName val="24.1"/>
      <sheetName val="25"/>
      <sheetName val="25.1"/>
      <sheetName val="26"/>
      <sheetName val="27"/>
      <sheetName val="28"/>
      <sheetName val="28.1"/>
      <sheetName val="28.2"/>
      <sheetName val="28.3"/>
      <sheetName val="29"/>
      <sheetName val="P2.1"/>
      <sheetName val="P2.2"/>
      <sheetName val="2.3"/>
      <sheetName val="таблица фст"/>
      <sheetName val="Производство электроэнергии"/>
    </sheetNames>
    <sheetDataSet>
      <sheetData sheetId="0" refreshError="1">
        <row r="14">
          <cell r="B14">
            <v>2005</v>
          </cell>
        </row>
        <row r="15">
          <cell r="B15">
            <v>2004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5">
          <cell r="C15">
            <v>0</v>
          </cell>
        </row>
        <row r="24">
          <cell r="C2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Заголовок"/>
      <sheetName val="6"/>
      <sheetName val="эл ст"/>
      <sheetName val="Справочники"/>
      <sheetName val="Закупки"/>
      <sheetName val="Макро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УЗ-22(2002)"/>
      <sheetName val="УЗ-21(1кв.) (2)"/>
      <sheetName val="УЗ-21(2002)"/>
      <sheetName val="УЗ-22(3кв.) (2)"/>
      <sheetName val="Константы"/>
      <sheetName val="инвестиции 2007"/>
      <sheetName val="Калькуляция кв"/>
      <sheetName val="Balance Sheet"/>
      <sheetName val="1997"/>
      <sheetName val="1998"/>
      <sheetName val="9-1"/>
      <sheetName val="хар-ка земли 1 "/>
      <sheetName val="Коррект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Приложение 1"/>
      <sheetName val="1.11"/>
      <sheetName val="СписочнаяЧисленность"/>
      <sheetName val="Temp_TOV"/>
      <sheetName val="ф.2 за 4 кв.2005"/>
      <sheetName val="БФ-2-8-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 refreshError="1"/>
      <sheetData sheetId="1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view="pageBreakPreview" zoomScale="80" zoomScaleSheetLayoutView="80" workbookViewId="0">
      <selection activeCell="E11" sqref="E11"/>
    </sheetView>
  </sheetViews>
  <sheetFormatPr defaultRowHeight="15" x14ac:dyDescent="0.25"/>
  <cols>
    <col min="1" max="1" width="6.85546875" customWidth="1"/>
    <col min="2" max="2" width="29.140625" customWidth="1"/>
    <col min="3" max="3" width="7.28515625" customWidth="1"/>
    <col min="4" max="7" width="8.28515625" customWidth="1"/>
    <col min="8" max="8" width="9.28515625" customWidth="1"/>
    <col min="9" max="14" width="8.28515625" customWidth="1"/>
    <col min="15" max="15" width="9.42578125" customWidth="1"/>
    <col min="16" max="17" width="8.28515625" customWidth="1"/>
    <col min="18" max="18" width="9.140625" customWidth="1"/>
    <col min="19" max="19" width="10.85546875" bestFit="1" customWidth="1"/>
  </cols>
  <sheetData>
    <row r="1" spans="1:19" x14ac:dyDescent="0.25">
      <c r="R1" t="s">
        <v>81</v>
      </c>
    </row>
    <row r="3" spans="1:19" ht="18.75" x14ac:dyDescent="0.3">
      <c r="A3" s="206" t="s">
        <v>85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</row>
    <row r="4" spans="1:19" x14ac:dyDescent="0.25">
      <c r="S4" s="39" t="s">
        <v>52</v>
      </c>
    </row>
    <row r="5" spans="1:19" ht="51" customHeight="1" thickBot="1" x14ac:dyDescent="0.3">
      <c r="A5" s="1" t="s">
        <v>10</v>
      </c>
      <c r="B5" s="2" t="s">
        <v>11</v>
      </c>
      <c r="C5" s="3" t="s">
        <v>12</v>
      </c>
      <c r="D5" s="4" t="s">
        <v>50</v>
      </c>
      <c r="E5" s="4" t="s">
        <v>87</v>
      </c>
      <c r="F5" s="4" t="s">
        <v>84</v>
      </c>
      <c r="G5" s="4" t="s">
        <v>88</v>
      </c>
      <c r="H5" s="4" t="s">
        <v>89</v>
      </c>
      <c r="I5" s="4" t="s">
        <v>90</v>
      </c>
      <c r="J5" s="4" t="s">
        <v>91</v>
      </c>
      <c r="K5" s="4" t="s">
        <v>92</v>
      </c>
      <c r="L5" s="4" t="s">
        <v>93</v>
      </c>
      <c r="M5" s="4" t="s">
        <v>94</v>
      </c>
      <c r="N5" s="4" t="s">
        <v>95</v>
      </c>
      <c r="O5" s="4" t="s">
        <v>96</v>
      </c>
      <c r="P5" s="4" t="s">
        <v>97</v>
      </c>
      <c r="Q5" s="4" t="s">
        <v>98</v>
      </c>
      <c r="R5" s="4" t="s">
        <v>99</v>
      </c>
      <c r="S5" s="5" t="s">
        <v>100</v>
      </c>
    </row>
    <row r="6" spans="1:19" x14ac:dyDescent="0.25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>
        <v>16</v>
      </c>
      <c r="Q6" s="6">
        <v>17</v>
      </c>
      <c r="R6" s="6">
        <v>18</v>
      </c>
      <c r="S6" s="6">
        <v>19</v>
      </c>
    </row>
    <row r="7" spans="1:19" x14ac:dyDescent="0.25">
      <c r="A7" s="7"/>
      <c r="B7" s="8" t="s">
        <v>13</v>
      </c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1"/>
    </row>
    <row r="8" spans="1:19" ht="22.5" x14ac:dyDescent="0.25">
      <c r="A8" s="12">
        <v>1</v>
      </c>
      <c r="B8" s="13" t="s">
        <v>14</v>
      </c>
      <c r="C8" s="12" t="s">
        <v>15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5"/>
    </row>
    <row r="9" spans="1:19" ht="27.75" customHeight="1" x14ac:dyDescent="0.25">
      <c r="A9" s="12">
        <v>2</v>
      </c>
      <c r="B9" s="13" t="s">
        <v>16</v>
      </c>
      <c r="C9" s="12" t="s">
        <v>15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5"/>
    </row>
    <row r="10" spans="1:19" ht="22.5" x14ac:dyDescent="0.25">
      <c r="A10" s="12" t="s">
        <v>17</v>
      </c>
      <c r="B10" s="17" t="s">
        <v>18</v>
      </c>
      <c r="C10" s="12" t="s">
        <v>15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5"/>
    </row>
    <row r="11" spans="1:19" ht="22.5" x14ac:dyDescent="0.25">
      <c r="A11" s="12" t="s">
        <v>19</v>
      </c>
      <c r="B11" s="17" t="s">
        <v>20</v>
      </c>
      <c r="C11" s="12" t="s">
        <v>15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5"/>
    </row>
    <row r="12" spans="1:19" x14ac:dyDescent="0.25">
      <c r="A12" s="12">
        <v>3</v>
      </c>
      <c r="B12" s="19" t="s">
        <v>21</v>
      </c>
      <c r="C12" s="20" t="s">
        <v>22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21"/>
    </row>
    <row r="13" spans="1:19" ht="24.75" customHeight="1" x14ac:dyDescent="0.25">
      <c r="A13" s="12">
        <v>4</v>
      </c>
      <c r="B13" s="19" t="s">
        <v>23</v>
      </c>
      <c r="C13" s="12" t="s">
        <v>15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5"/>
    </row>
    <row r="14" spans="1:19" ht="22.5" x14ac:dyDescent="0.25">
      <c r="A14" s="12" t="s">
        <v>24</v>
      </c>
      <c r="B14" s="22" t="s">
        <v>25</v>
      </c>
      <c r="C14" s="12" t="s">
        <v>15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5"/>
    </row>
    <row r="15" spans="1:19" ht="24.75" customHeight="1" x14ac:dyDescent="0.25">
      <c r="A15" s="12" t="s">
        <v>26</v>
      </c>
      <c r="B15" s="22" t="s">
        <v>27</v>
      </c>
      <c r="C15" s="12" t="s">
        <v>15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5"/>
    </row>
    <row r="16" spans="1:19" x14ac:dyDescent="0.25">
      <c r="A16" s="7"/>
      <c r="B16" s="8" t="s">
        <v>28</v>
      </c>
      <c r="C16" s="23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1"/>
    </row>
    <row r="17" spans="1:19" x14ac:dyDescent="0.25">
      <c r="A17" s="12" t="s">
        <v>29</v>
      </c>
      <c r="B17" s="13" t="s">
        <v>14</v>
      </c>
      <c r="C17" s="12" t="s">
        <v>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5"/>
    </row>
    <row r="18" spans="1:19" ht="25.5" customHeight="1" x14ac:dyDescent="0.25">
      <c r="A18" s="12" t="s">
        <v>30</v>
      </c>
      <c r="B18" s="13" t="s">
        <v>16</v>
      </c>
      <c r="C18" s="12" t="s">
        <v>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24"/>
    </row>
    <row r="19" spans="1:19" x14ac:dyDescent="0.25">
      <c r="A19" s="12" t="s">
        <v>31</v>
      </c>
      <c r="B19" s="17" t="s">
        <v>18</v>
      </c>
      <c r="C19" s="12" t="s">
        <v>9</v>
      </c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5"/>
    </row>
    <row r="20" spans="1:19" ht="22.5" x14ac:dyDescent="0.25">
      <c r="A20" s="12" t="s">
        <v>32</v>
      </c>
      <c r="B20" s="17" t="s">
        <v>20</v>
      </c>
      <c r="C20" s="12" t="s">
        <v>9</v>
      </c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5"/>
    </row>
    <row r="21" spans="1:19" x14ac:dyDescent="0.25">
      <c r="A21" s="12" t="s">
        <v>33</v>
      </c>
      <c r="B21" s="19" t="s">
        <v>21</v>
      </c>
      <c r="C21" s="20" t="s">
        <v>22</v>
      </c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21"/>
    </row>
    <row r="22" spans="1:19" ht="22.5" x14ac:dyDescent="0.25">
      <c r="A22" s="12" t="s">
        <v>34</v>
      </c>
      <c r="B22" s="19" t="s">
        <v>35</v>
      </c>
      <c r="C22" s="12" t="s">
        <v>9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5"/>
    </row>
    <row r="23" spans="1:19" x14ac:dyDescent="0.25">
      <c r="A23" s="12" t="s">
        <v>36</v>
      </c>
      <c r="B23" s="22" t="s">
        <v>25</v>
      </c>
      <c r="C23" s="12" t="s">
        <v>9</v>
      </c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5"/>
    </row>
    <row r="24" spans="1:19" ht="22.5" x14ac:dyDescent="0.25">
      <c r="A24" s="12" t="s">
        <v>37</v>
      </c>
      <c r="B24" s="22" t="s">
        <v>27</v>
      </c>
      <c r="C24" s="12" t="s">
        <v>9</v>
      </c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5"/>
    </row>
    <row r="25" spans="1:19" x14ac:dyDescent="0.25">
      <c r="A25" s="12" t="s">
        <v>38</v>
      </c>
      <c r="B25" s="13" t="s">
        <v>39</v>
      </c>
      <c r="C25" s="20" t="s">
        <v>9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4"/>
    </row>
    <row r="26" spans="1:19" x14ac:dyDescent="0.25">
      <c r="A26" s="12" t="s">
        <v>40</v>
      </c>
      <c r="B26" s="17" t="s">
        <v>18</v>
      </c>
      <c r="C26" s="20" t="s">
        <v>9</v>
      </c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5"/>
    </row>
    <row r="27" spans="1:19" ht="22.5" x14ac:dyDescent="0.25">
      <c r="A27" s="12" t="s">
        <v>41</v>
      </c>
      <c r="B27" s="17" t="s">
        <v>42</v>
      </c>
      <c r="C27" s="20" t="s">
        <v>9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24"/>
    </row>
    <row r="28" spans="1:19" x14ac:dyDescent="0.25">
      <c r="A28" s="12" t="s">
        <v>43</v>
      </c>
      <c r="B28" s="13" t="s">
        <v>44</v>
      </c>
      <c r="C28" s="20" t="s">
        <v>45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24"/>
    </row>
    <row r="29" spans="1:19" x14ac:dyDescent="0.25">
      <c r="A29" s="12" t="s">
        <v>46</v>
      </c>
      <c r="B29" s="17" t="s">
        <v>18</v>
      </c>
      <c r="C29" s="20" t="s">
        <v>45</v>
      </c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5"/>
    </row>
    <row r="30" spans="1:19" ht="23.25" thickBot="1" x14ac:dyDescent="0.3">
      <c r="A30" s="25" t="s">
        <v>47</v>
      </c>
      <c r="B30" s="26" t="s">
        <v>42</v>
      </c>
      <c r="C30" s="27" t="s">
        <v>45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</row>
    <row r="31" spans="1:19" x14ac:dyDescent="0.25">
      <c r="A31" s="30"/>
      <c r="B31" s="31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1:19" x14ac:dyDescent="0.25">
      <c r="A32" s="30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x14ac:dyDescent="0.25">
      <c r="A33" s="30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</row>
    <row r="34" spans="1:19" x14ac:dyDescent="0.25">
      <c r="A34" s="207" t="s">
        <v>48</v>
      </c>
      <c r="B34" s="207"/>
      <c r="C34" s="207"/>
      <c r="D34" s="207"/>
      <c r="E34" s="33"/>
      <c r="F34" s="33"/>
      <c r="G34" s="33"/>
      <c r="H34" s="32"/>
      <c r="I34" s="32"/>
      <c r="J34" s="208"/>
      <c r="K34" s="208"/>
      <c r="L34" s="208"/>
      <c r="M34" s="208"/>
      <c r="N34" s="32"/>
      <c r="O34" s="32"/>
      <c r="P34" s="32"/>
      <c r="Q34" s="32"/>
      <c r="R34" s="32"/>
      <c r="S34" s="32"/>
    </row>
    <row r="35" spans="1:19" x14ac:dyDescent="0.25">
      <c r="A35" s="30"/>
      <c r="B35" s="34"/>
      <c r="C35" s="35"/>
      <c r="D35" s="36"/>
      <c r="E35" s="36"/>
      <c r="F35" s="36"/>
      <c r="G35" s="36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x14ac:dyDescent="0.25">
      <c r="A36" s="207" t="s">
        <v>49</v>
      </c>
      <c r="B36" s="207"/>
      <c r="C36" s="207"/>
      <c r="D36" s="207"/>
      <c r="E36" s="207"/>
      <c r="F36" s="207"/>
      <c r="G36" s="207"/>
      <c r="H36" s="207"/>
      <c r="I36" s="32"/>
      <c r="J36" s="208"/>
      <c r="K36" s="208"/>
      <c r="L36" s="208"/>
      <c r="M36" s="208"/>
      <c r="N36" s="32"/>
      <c r="O36" s="32"/>
      <c r="P36" s="32"/>
      <c r="Q36" s="32"/>
      <c r="R36" s="32"/>
      <c r="S36" s="32"/>
    </row>
    <row r="37" spans="1:19" x14ac:dyDescent="0.25">
      <c r="A37" s="205"/>
      <c r="B37" s="205"/>
      <c r="C37" s="205"/>
      <c r="D37" s="205"/>
      <c r="E37" s="37"/>
      <c r="F37" s="37"/>
      <c r="G37" s="37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</row>
    <row r="38" spans="1:19" x14ac:dyDescent="0.25">
      <c r="A38" s="30"/>
      <c r="B38" s="38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x14ac:dyDescent="0.25">
      <c r="A39" s="30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</row>
  </sheetData>
  <mergeCells count="6">
    <mergeCell ref="A37:D37"/>
    <mergeCell ref="A3:S3"/>
    <mergeCell ref="A34:D34"/>
    <mergeCell ref="J34:M34"/>
    <mergeCell ref="A36:H36"/>
    <mergeCell ref="J36:M36"/>
  </mergeCells>
  <dataValidations count="1">
    <dataValidation type="decimal" allowBlank="1" showInputMessage="1" showErrorMessage="1" sqref="D8:S30">
      <formula1>0</formula1>
      <formula2>1000000000000000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view="pageBreakPreview" zoomScale="80" zoomScaleNormal="80" zoomScaleSheetLayoutView="80" workbookViewId="0">
      <selection activeCell="T5" sqref="T5"/>
    </sheetView>
  </sheetViews>
  <sheetFormatPr defaultRowHeight="15" x14ac:dyDescent="0.25"/>
  <cols>
    <col min="1" max="1" width="6.5703125" customWidth="1"/>
    <col min="2" max="2" width="14.28515625" customWidth="1"/>
    <col min="3" max="3" width="30.28515625" customWidth="1"/>
    <col min="4" max="4" width="8" customWidth="1"/>
    <col min="5" max="8" width="8.5703125" customWidth="1"/>
    <col min="9" max="9" width="10.140625" customWidth="1"/>
    <col min="10" max="15" width="8.5703125" customWidth="1"/>
    <col min="16" max="16" width="10.140625" customWidth="1"/>
    <col min="17" max="19" width="8.5703125" customWidth="1"/>
    <col min="20" max="20" width="9" customWidth="1"/>
  </cols>
  <sheetData>
    <row r="1" spans="1:20" x14ac:dyDescent="0.25">
      <c r="S1" t="s">
        <v>82</v>
      </c>
    </row>
    <row r="2" spans="1:20" ht="18.75" x14ac:dyDescent="0.3">
      <c r="A2" s="206" t="s">
        <v>85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</row>
    <row r="4" spans="1:20" ht="51.75" customHeight="1" thickBot="1" x14ac:dyDescent="0.3">
      <c r="A4" s="40" t="s">
        <v>53</v>
      </c>
      <c r="B4" s="41" t="s">
        <v>54</v>
      </c>
      <c r="C4" s="42" t="s">
        <v>55</v>
      </c>
      <c r="D4" s="43" t="s">
        <v>12</v>
      </c>
      <c r="E4" s="4" t="s">
        <v>86</v>
      </c>
      <c r="F4" s="4" t="s">
        <v>87</v>
      </c>
      <c r="G4" s="4" t="s">
        <v>84</v>
      </c>
      <c r="H4" s="4" t="s">
        <v>88</v>
      </c>
      <c r="I4" s="4" t="s">
        <v>89</v>
      </c>
      <c r="J4" s="4" t="s">
        <v>90</v>
      </c>
      <c r="K4" s="4" t="s">
        <v>91</v>
      </c>
      <c r="L4" s="4" t="s">
        <v>92</v>
      </c>
      <c r="M4" s="4" t="s">
        <v>93</v>
      </c>
      <c r="N4" s="4" t="s">
        <v>94</v>
      </c>
      <c r="O4" s="4" t="s">
        <v>95</v>
      </c>
      <c r="P4" s="4" t="s">
        <v>96</v>
      </c>
      <c r="Q4" s="4" t="s">
        <v>97</v>
      </c>
      <c r="R4" s="4" t="s">
        <v>98</v>
      </c>
      <c r="S4" s="4" t="s">
        <v>99</v>
      </c>
      <c r="T4" s="5" t="s">
        <v>100</v>
      </c>
    </row>
    <row r="5" spans="1:20" x14ac:dyDescent="0.2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  <c r="I5" s="44">
        <v>9</v>
      </c>
      <c r="J5" s="44">
        <v>10</v>
      </c>
      <c r="K5" s="44">
        <v>11</v>
      </c>
      <c r="L5" s="44">
        <v>12</v>
      </c>
      <c r="M5" s="44">
        <v>13</v>
      </c>
      <c r="N5" s="44">
        <v>14</v>
      </c>
      <c r="O5" s="44">
        <v>15</v>
      </c>
      <c r="P5" s="44">
        <v>16</v>
      </c>
      <c r="Q5" s="44">
        <v>17</v>
      </c>
      <c r="R5" s="44">
        <v>18</v>
      </c>
      <c r="S5" s="44">
        <v>19</v>
      </c>
      <c r="T5" s="44">
        <v>20</v>
      </c>
    </row>
    <row r="6" spans="1:20" ht="22.5" x14ac:dyDescent="0.25">
      <c r="A6" s="209" t="s">
        <v>1</v>
      </c>
      <c r="B6" s="210"/>
      <c r="C6" s="45" t="s">
        <v>56</v>
      </c>
      <c r="D6" s="46" t="s">
        <v>9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</row>
    <row r="7" spans="1:20" ht="22.5" x14ac:dyDescent="0.25">
      <c r="A7" s="211"/>
      <c r="B7" s="212"/>
      <c r="C7" s="45" t="s">
        <v>57</v>
      </c>
      <c r="D7" s="46" t="s">
        <v>45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8"/>
    </row>
    <row r="8" spans="1:20" ht="22.5" x14ac:dyDescent="0.25">
      <c r="A8" s="213">
        <v>1</v>
      </c>
      <c r="B8" s="215"/>
      <c r="C8" s="49" t="s">
        <v>56</v>
      </c>
      <c r="D8" s="50" t="s">
        <v>9</v>
      </c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2"/>
    </row>
    <row r="9" spans="1:20" ht="22.5" x14ac:dyDescent="0.25">
      <c r="A9" s="214"/>
      <c r="B9" s="216"/>
      <c r="C9" s="49" t="s">
        <v>57</v>
      </c>
      <c r="D9" s="50" t="s">
        <v>45</v>
      </c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2"/>
    </row>
    <row r="10" spans="1:20" ht="22.5" x14ac:dyDescent="0.25">
      <c r="A10" s="213">
        <v>2</v>
      </c>
      <c r="B10" s="215"/>
      <c r="C10" s="49" t="s">
        <v>56</v>
      </c>
      <c r="D10" s="50" t="s">
        <v>9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2"/>
    </row>
    <row r="11" spans="1:20" ht="22.5" x14ac:dyDescent="0.25">
      <c r="A11" s="214"/>
      <c r="B11" s="216"/>
      <c r="C11" s="49" t="s">
        <v>57</v>
      </c>
      <c r="D11" s="50" t="s">
        <v>45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2"/>
    </row>
    <row r="12" spans="1:20" ht="15.75" thickBot="1" x14ac:dyDescent="0.3">
      <c r="A12" s="53"/>
      <c r="B12" s="54" t="s">
        <v>58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5"/>
    </row>
  </sheetData>
  <mergeCells count="6">
    <mergeCell ref="A2:T2"/>
    <mergeCell ref="A6:B7"/>
    <mergeCell ref="A8:A9"/>
    <mergeCell ref="B8:B9"/>
    <mergeCell ref="A10:A11"/>
    <mergeCell ref="B10:B11"/>
  </mergeCells>
  <dataValidations count="1">
    <dataValidation type="decimal" operator="greaterThanOrEqual" allowBlank="1" showInputMessage="1" showErrorMessage="1" sqref="E8:S11">
      <formula1>0</formula1>
    </dataValidation>
  </dataValidations>
  <hyperlinks>
    <hyperlink ref="B12:C12" location="'Субабоненты'!A1" tooltip="Добавить организацию" display="Добавить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="80" zoomScaleSheetLayoutView="80" workbookViewId="0">
      <selection sqref="A1:G1"/>
    </sheetView>
  </sheetViews>
  <sheetFormatPr defaultRowHeight="15" x14ac:dyDescent="0.25"/>
  <cols>
    <col min="2" max="2" width="36.85546875" customWidth="1"/>
    <col min="4" max="4" width="10.42578125" customWidth="1"/>
    <col min="7" max="7" width="10" customWidth="1"/>
  </cols>
  <sheetData>
    <row r="1" spans="1:7" ht="33.75" customHeight="1" x14ac:dyDescent="0.3">
      <c r="A1" s="217" t="s">
        <v>51</v>
      </c>
      <c r="B1" s="217"/>
      <c r="C1" s="217"/>
      <c r="D1" s="217"/>
      <c r="E1" s="217"/>
      <c r="F1" s="217"/>
      <c r="G1" s="217"/>
    </row>
    <row r="3" spans="1:7" ht="34.5" thickBot="1" x14ac:dyDescent="0.3">
      <c r="A3" s="1" t="s">
        <v>10</v>
      </c>
      <c r="B3" s="2" t="s">
        <v>11</v>
      </c>
      <c r="C3" s="3" t="s">
        <v>12</v>
      </c>
      <c r="D3" s="4" t="str">
        <f>"I квартал " &amp; god</f>
        <v>I квартал 2012</v>
      </c>
      <c r="E3" s="4" t="str">
        <f>"II квартал " &amp; god</f>
        <v>II квартал 2012</v>
      </c>
      <c r="F3" s="4" t="str">
        <f>"III квартал " &amp; god</f>
        <v>III квартал 2012</v>
      </c>
      <c r="G3" s="5" t="str">
        <f>"IV квартал " &amp; god</f>
        <v>IV квартал 2012</v>
      </c>
    </row>
    <row r="4" spans="1:7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</row>
    <row r="5" spans="1:7" x14ac:dyDescent="0.25">
      <c r="A5" s="7"/>
      <c r="B5" s="8" t="s">
        <v>13</v>
      </c>
      <c r="C5" s="9"/>
      <c r="D5" s="10"/>
      <c r="E5" s="10"/>
      <c r="F5" s="10"/>
      <c r="G5" s="11"/>
    </row>
    <row r="6" spans="1:7" x14ac:dyDescent="0.25">
      <c r="A6" s="12">
        <v>1</v>
      </c>
      <c r="B6" s="13" t="s">
        <v>14</v>
      </c>
      <c r="C6" s="12" t="s">
        <v>15</v>
      </c>
      <c r="D6" s="56"/>
      <c r="E6" s="56"/>
      <c r="F6" s="56"/>
      <c r="G6" s="15"/>
    </row>
    <row r="7" spans="1:7" ht="22.5" x14ac:dyDescent="0.25">
      <c r="A7" s="12">
        <v>2</v>
      </c>
      <c r="B7" s="13" t="s">
        <v>16</v>
      </c>
      <c r="C7" s="12" t="s">
        <v>15</v>
      </c>
      <c r="D7" s="56"/>
      <c r="E7" s="56"/>
      <c r="F7" s="56"/>
      <c r="G7" s="15"/>
    </row>
    <row r="8" spans="1:7" x14ac:dyDescent="0.25">
      <c r="A8" s="12" t="s">
        <v>17</v>
      </c>
      <c r="B8" s="17" t="s">
        <v>18</v>
      </c>
      <c r="C8" s="12" t="s">
        <v>15</v>
      </c>
      <c r="D8" s="56"/>
      <c r="E8" s="56"/>
      <c r="F8" s="56"/>
      <c r="G8" s="15"/>
    </row>
    <row r="9" spans="1:7" ht="22.5" x14ac:dyDescent="0.25">
      <c r="A9" s="12" t="s">
        <v>19</v>
      </c>
      <c r="B9" s="17" t="s">
        <v>20</v>
      </c>
      <c r="C9" s="12" t="s">
        <v>15</v>
      </c>
      <c r="D9" s="56"/>
      <c r="E9" s="56"/>
      <c r="F9" s="56"/>
      <c r="G9" s="15"/>
    </row>
    <row r="10" spans="1:7" x14ac:dyDescent="0.25">
      <c r="A10" s="12">
        <v>3</v>
      </c>
      <c r="B10" s="19" t="s">
        <v>21</v>
      </c>
      <c r="C10" s="20" t="s">
        <v>22</v>
      </c>
      <c r="D10" s="16"/>
      <c r="E10" s="16"/>
      <c r="F10" s="16"/>
      <c r="G10" s="24"/>
    </row>
    <row r="11" spans="1:7" ht="22.5" x14ac:dyDescent="0.25">
      <c r="A11" s="12">
        <v>4</v>
      </c>
      <c r="B11" s="19" t="s">
        <v>23</v>
      </c>
      <c r="C11" s="12" t="s">
        <v>15</v>
      </c>
      <c r="D11" s="56"/>
      <c r="E11" s="56"/>
      <c r="F11" s="56"/>
      <c r="G11" s="15"/>
    </row>
    <row r="12" spans="1:7" x14ac:dyDescent="0.25">
      <c r="A12" s="12" t="s">
        <v>24</v>
      </c>
      <c r="B12" s="22" t="s">
        <v>25</v>
      </c>
      <c r="C12" s="12" t="s">
        <v>15</v>
      </c>
      <c r="D12" s="56"/>
      <c r="E12" s="56"/>
      <c r="F12" s="56"/>
      <c r="G12" s="15"/>
    </row>
    <row r="13" spans="1:7" ht="22.5" x14ac:dyDescent="0.25">
      <c r="A13" s="12" t="s">
        <v>26</v>
      </c>
      <c r="B13" s="22" t="s">
        <v>27</v>
      </c>
      <c r="C13" s="12" t="s">
        <v>15</v>
      </c>
      <c r="D13" s="56"/>
      <c r="E13" s="56"/>
      <c r="F13" s="56"/>
      <c r="G13" s="15"/>
    </row>
    <row r="14" spans="1:7" x14ac:dyDescent="0.25">
      <c r="A14" s="7"/>
      <c r="B14" s="8" t="s">
        <v>28</v>
      </c>
      <c r="C14" s="23"/>
      <c r="D14" s="10"/>
      <c r="E14" s="10"/>
      <c r="F14" s="10"/>
      <c r="G14" s="11"/>
    </row>
    <row r="15" spans="1:7" x14ac:dyDescent="0.25">
      <c r="A15" s="12" t="s">
        <v>29</v>
      </c>
      <c r="B15" s="13" t="s">
        <v>14</v>
      </c>
      <c r="C15" s="12" t="s">
        <v>9</v>
      </c>
      <c r="D15" s="56"/>
      <c r="E15" s="56"/>
      <c r="F15" s="56"/>
      <c r="G15" s="15"/>
    </row>
    <row r="16" spans="1:7" ht="22.5" x14ac:dyDescent="0.25">
      <c r="A16" s="12" t="s">
        <v>30</v>
      </c>
      <c r="B16" s="13" t="s">
        <v>16</v>
      </c>
      <c r="C16" s="12" t="s">
        <v>9</v>
      </c>
      <c r="D16" s="56"/>
      <c r="E16" s="56"/>
      <c r="F16" s="56"/>
      <c r="G16" s="15"/>
    </row>
    <row r="17" spans="1:7" x14ac:dyDescent="0.25">
      <c r="A17" s="12" t="s">
        <v>31</v>
      </c>
      <c r="B17" s="17" t="s">
        <v>18</v>
      </c>
      <c r="C17" s="12" t="s">
        <v>9</v>
      </c>
      <c r="D17" s="56"/>
      <c r="E17" s="56"/>
      <c r="F17" s="56"/>
      <c r="G17" s="15"/>
    </row>
    <row r="18" spans="1:7" ht="22.5" x14ac:dyDescent="0.25">
      <c r="A18" s="12" t="s">
        <v>32</v>
      </c>
      <c r="B18" s="17" t="s">
        <v>20</v>
      </c>
      <c r="C18" s="12" t="s">
        <v>9</v>
      </c>
      <c r="D18" s="56"/>
      <c r="E18" s="56"/>
      <c r="F18" s="56"/>
      <c r="G18" s="15"/>
    </row>
    <row r="19" spans="1:7" x14ac:dyDescent="0.25">
      <c r="A19" s="12" t="s">
        <v>33</v>
      </c>
      <c r="B19" s="19" t="s">
        <v>21</v>
      </c>
      <c r="C19" s="20" t="s">
        <v>22</v>
      </c>
      <c r="D19" s="16"/>
      <c r="E19" s="16"/>
      <c r="F19" s="16"/>
      <c r="G19" s="24"/>
    </row>
    <row r="20" spans="1:7" ht="22.5" x14ac:dyDescent="0.25">
      <c r="A20" s="12" t="s">
        <v>34</v>
      </c>
      <c r="B20" s="19" t="s">
        <v>35</v>
      </c>
      <c r="C20" s="12" t="s">
        <v>9</v>
      </c>
      <c r="D20" s="56"/>
      <c r="E20" s="56"/>
      <c r="F20" s="56"/>
      <c r="G20" s="15"/>
    </row>
    <row r="21" spans="1:7" x14ac:dyDescent="0.25">
      <c r="A21" s="12" t="s">
        <v>36</v>
      </c>
      <c r="B21" s="22" t="s">
        <v>25</v>
      </c>
      <c r="C21" s="12" t="s">
        <v>9</v>
      </c>
      <c r="D21" s="56"/>
      <c r="E21" s="56"/>
      <c r="F21" s="56"/>
      <c r="G21" s="15"/>
    </row>
    <row r="22" spans="1:7" ht="22.5" x14ac:dyDescent="0.25">
      <c r="A22" s="12" t="s">
        <v>37</v>
      </c>
      <c r="B22" s="22" t="s">
        <v>27</v>
      </c>
      <c r="C22" s="12" t="s">
        <v>9</v>
      </c>
      <c r="D22" s="56"/>
      <c r="E22" s="56"/>
      <c r="F22" s="56"/>
      <c r="G22" s="15"/>
    </row>
    <row r="23" spans="1:7" x14ac:dyDescent="0.25">
      <c r="A23" s="12" t="s">
        <v>38</v>
      </c>
      <c r="B23" s="13" t="s">
        <v>39</v>
      </c>
      <c r="C23" s="20" t="s">
        <v>9</v>
      </c>
      <c r="D23" s="56"/>
      <c r="E23" s="56"/>
      <c r="F23" s="56"/>
      <c r="G23" s="15"/>
    </row>
    <row r="24" spans="1:7" x14ac:dyDescent="0.25">
      <c r="A24" s="12" t="s">
        <v>40</v>
      </c>
      <c r="B24" s="17" t="s">
        <v>18</v>
      </c>
      <c r="C24" s="20" t="s">
        <v>9</v>
      </c>
      <c r="D24" s="56"/>
      <c r="E24" s="56"/>
      <c r="F24" s="56"/>
      <c r="G24" s="15"/>
    </row>
    <row r="25" spans="1:7" ht="22.5" x14ac:dyDescent="0.25">
      <c r="A25" s="12" t="s">
        <v>41</v>
      </c>
      <c r="B25" s="17" t="s">
        <v>42</v>
      </c>
      <c r="C25" s="20" t="s">
        <v>9</v>
      </c>
      <c r="D25" s="56"/>
      <c r="E25" s="56"/>
      <c r="F25" s="56"/>
      <c r="G25" s="15"/>
    </row>
    <row r="26" spans="1:7" x14ac:dyDescent="0.25">
      <c r="A26" s="12" t="s">
        <v>43</v>
      </c>
      <c r="B26" s="13" t="s">
        <v>44</v>
      </c>
      <c r="C26" s="20" t="s">
        <v>45</v>
      </c>
      <c r="D26" s="16"/>
      <c r="E26" s="16"/>
      <c r="F26" s="16"/>
      <c r="G26" s="24"/>
    </row>
    <row r="27" spans="1:7" x14ac:dyDescent="0.25">
      <c r="A27" s="12" t="s">
        <v>46</v>
      </c>
      <c r="B27" s="17" t="s">
        <v>18</v>
      </c>
      <c r="C27" s="20" t="s">
        <v>45</v>
      </c>
      <c r="D27" s="56"/>
      <c r="E27" s="56"/>
      <c r="F27" s="56"/>
      <c r="G27" s="15"/>
    </row>
    <row r="28" spans="1:7" ht="23.25" thickBot="1" x14ac:dyDescent="0.3">
      <c r="A28" s="25" t="s">
        <v>47</v>
      </c>
      <c r="B28" s="26" t="s">
        <v>42</v>
      </c>
      <c r="C28" s="27" t="s">
        <v>45</v>
      </c>
      <c r="D28" s="57"/>
      <c r="E28" s="57"/>
      <c r="F28" s="57"/>
      <c r="G28" s="58"/>
    </row>
    <row r="29" spans="1:7" x14ac:dyDescent="0.25">
      <c r="A29" s="30"/>
      <c r="B29" s="31"/>
      <c r="C29" s="32"/>
      <c r="D29" s="32"/>
      <c r="E29" s="32"/>
      <c r="F29" s="32"/>
      <c r="G29" s="32"/>
    </row>
    <row r="30" spans="1:7" x14ac:dyDescent="0.25">
      <c r="A30" s="30"/>
      <c r="B30" s="32"/>
      <c r="C30" s="32"/>
      <c r="D30" s="32"/>
      <c r="E30" s="32"/>
      <c r="F30" s="32"/>
      <c r="G30" s="32"/>
    </row>
    <row r="31" spans="1:7" x14ac:dyDescent="0.25">
      <c r="A31" s="30"/>
      <c r="B31" s="32"/>
      <c r="C31" s="32"/>
      <c r="D31" s="32"/>
      <c r="E31" s="32"/>
      <c r="F31" s="32"/>
      <c r="G31" s="32"/>
    </row>
    <row r="32" spans="1:7" x14ac:dyDescent="0.25">
      <c r="A32" s="207" t="s">
        <v>48</v>
      </c>
      <c r="B32" s="207"/>
      <c r="C32" s="218"/>
      <c r="D32" s="208"/>
      <c r="E32" s="208"/>
      <c r="F32" s="208"/>
      <c r="G32" s="208"/>
    </row>
    <row r="33" spans="1:7" x14ac:dyDescent="0.25">
      <c r="A33" s="30"/>
      <c r="B33" s="34"/>
      <c r="C33" s="35"/>
      <c r="D33" s="36"/>
      <c r="E33" s="36"/>
      <c r="F33" s="36"/>
      <c r="G33" s="36"/>
    </row>
    <row r="34" spans="1:7" x14ac:dyDescent="0.25">
      <c r="A34" s="207" t="s">
        <v>49</v>
      </c>
      <c r="B34" s="207"/>
      <c r="C34" s="218"/>
      <c r="D34" s="208"/>
      <c r="E34" s="208"/>
      <c r="F34" s="208"/>
      <c r="G34" s="208"/>
    </row>
    <row r="35" spans="1:7" x14ac:dyDescent="0.25">
      <c r="A35" s="205"/>
      <c r="B35" s="205"/>
      <c r="C35" s="205"/>
      <c r="D35" s="205"/>
      <c r="E35" s="37"/>
      <c r="F35" s="37"/>
      <c r="G35" s="37"/>
    </row>
  </sheetData>
  <mergeCells count="6">
    <mergeCell ref="A35:D35"/>
    <mergeCell ref="A1:G1"/>
    <mergeCell ref="A32:C32"/>
    <mergeCell ref="D32:G32"/>
    <mergeCell ref="A34:C34"/>
    <mergeCell ref="D34:G34"/>
  </mergeCells>
  <dataValidations count="1">
    <dataValidation type="decimal" allowBlank="1" showInputMessage="1" showErrorMessage="1" sqref="D6:G28">
      <formula1>0</formula1>
      <formula2>1000000000000000</formula2>
    </dataValidation>
  </dataValidations>
  <pageMargins left="0.7" right="0.7" top="0.75" bottom="0.75" header="0.3" footer="0.3"/>
  <pageSetup paperSize="9" scale="9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view="pageBreakPreview" zoomScaleSheetLayoutView="100" workbookViewId="0">
      <selection activeCell="J13" sqref="J13"/>
    </sheetView>
  </sheetViews>
  <sheetFormatPr defaultRowHeight="15" x14ac:dyDescent="0.25"/>
  <cols>
    <col min="1" max="1" width="8" customWidth="1"/>
    <col min="2" max="2" width="18" customWidth="1"/>
    <col min="3" max="3" width="36.5703125" customWidth="1"/>
    <col min="5" max="5" width="11.7109375" customWidth="1"/>
    <col min="6" max="6" width="12.28515625" customWidth="1"/>
    <col min="7" max="7" width="12.140625" customWidth="1"/>
    <col min="8" max="8" width="11.42578125" customWidth="1"/>
  </cols>
  <sheetData>
    <row r="2" spans="1:8" ht="35.25" customHeight="1" x14ac:dyDescent="0.3">
      <c r="A2" s="217" t="s">
        <v>51</v>
      </c>
      <c r="B2" s="217"/>
      <c r="C2" s="217"/>
      <c r="D2" s="217"/>
      <c r="E2" s="217"/>
      <c r="F2" s="217"/>
      <c r="G2" s="217"/>
      <c r="H2" s="217"/>
    </row>
    <row r="4" spans="1:8" ht="23.25" thickBot="1" x14ac:dyDescent="0.3">
      <c r="A4" s="40" t="s">
        <v>53</v>
      </c>
      <c r="B4" s="41" t="s">
        <v>54</v>
      </c>
      <c r="C4" s="42" t="s">
        <v>55</v>
      </c>
      <c r="D4" s="43" t="s">
        <v>12</v>
      </c>
      <c r="E4" s="4" t="str">
        <f>"I квартал " &amp; god</f>
        <v>I квартал 2012</v>
      </c>
      <c r="F4" s="4" t="str">
        <f>"II квартал " &amp; god</f>
        <v>II квартал 2012</v>
      </c>
      <c r="G4" s="4" t="str">
        <f>"III квартал " &amp; god</f>
        <v>III квартал 2012</v>
      </c>
      <c r="H4" s="5" t="str">
        <f>"IV квартал " &amp; god</f>
        <v>IV квартал 2012</v>
      </c>
    </row>
    <row r="5" spans="1:8" x14ac:dyDescent="0.25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4">
        <v>6</v>
      </c>
      <c r="G5" s="44">
        <v>7</v>
      </c>
      <c r="H5" s="44">
        <v>8</v>
      </c>
    </row>
    <row r="6" spans="1:8" ht="16.5" customHeight="1" x14ac:dyDescent="0.25">
      <c r="A6" s="209" t="s">
        <v>1</v>
      </c>
      <c r="B6" s="210"/>
      <c r="C6" s="45" t="s">
        <v>56</v>
      </c>
      <c r="D6" s="46" t="s">
        <v>9</v>
      </c>
      <c r="E6" s="47"/>
      <c r="F6" s="47"/>
      <c r="G6" s="47"/>
      <c r="H6" s="48"/>
    </row>
    <row r="7" spans="1:8" ht="21.75" customHeight="1" x14ac:dyDescent="0.25">
      <c r="A7" s="211"/>
      <c r="B7" s="212"/>
      <c r="C7" s="45" t="s">
        <v>57</v>
      </c>
      <c r="D7" s="46" t="s">
        <v>45</v>
      </c>
      <c r="E7" s="47"/>
      <c r="F7" s="47"/>
      <c r="G7" s="47"/>
      <c r="H7" s="48"/>
    </row>
    <row r="8" spans="1:8" x14ac:dyDescent="0.25">
      <c r="A8" s="213">
        <v>1</v>
      </c>
      <c r="B8" s="219"/>
      <c r="C8" s="49" t="s">
        <v>56</v>
      </c>
      <c r="D8" s="50" t="s">
        <v>9</v>
      </c>
      <c r="E8" s="59"/>
      <c r="F8" s="59"/>
      <c r="G8" s="59"/>
      <c r="H8" s="60"/>
    </row>
    <row r="9" spans="1:8" x14ac:dyDescent="0.25">
      <c r="A9" s="214"/>
      <c r="B9" s="220"/>
      <c r="C9" s="49" t="s">
        <v>57</v>
      </c>
      <c r="D9" s="50" t="s">
        <v>45</v>
      </c>
      <c r="E9" s="59"/>
      <c r="F9" s="59"/>
      <c r="G9" s="59"/>
      <c r="H9" s="60"/>
    </row>
    <row r="10" spans="1:8" x14ac:dyDescent="0.25">
      <c r="A10" s="213">
        <v>2</v>
      </c>
      <c r="B10" s="219"/>
      <c r="C10" s="49" t="s">
        <v>56</v>
      </c>
      <c r="D10" s="50" t="s">
        <v>9</v>
      </c>
      <c r="E10" s="59"/>
      <c r="F10" s="59"/>
      <c r="G10" s="59"/>
      <c r="H10" s="60"/>
    </row>
    <row r="11" spans="1:8" x14ac:dyDescent="0.25">
      <c r="A11" s="214"/>
      <c r="B11" s="220"/>
      <c r="C11" s="49" t="s">
        <v>57</v>
      </c>
      <c r="D11" s="50" t="s">
        <v>45</v>
      </c>
      <c r="E11" s="59"/>
      <c r="F11" s="59"/>
      <c r="G11" s="59"/>
      <c r="H11" s="60"/>
    </row>
    <row r="12" spans="1:8" ht="15.75" thickBot="1" x14ac:dyDescent="0.3">
      <c r="A12" s="53"/>
      <c r="B12" s="54"/>
      <c r="C12" s="54"/>
      <c r="D12" s="54"/>
      <c r="E12" s="54"/>
      <c r="F12" s="54"/>
      <c r="G12" s="54"/>
      <c r="H12" s="55"/>
    </row>
  </sheetData>
  <mergeCells count="6">
    <mergeCell ref="A2:H2"/>
    <mergeCell ref="A6:B7"/>
    <mergeCell ref="A8:A9"/>
    <mergeCell ref="B8:B9"/>
    <mergeCell ref="A10:A11"/>
    <mergeCell ref="B10:B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1"/>
  <sheetViews>
    <sheetView tabSelected="1" topLeftCell="C1" zoomScaleNormal="100" zoomScaleSheetLayoutView="85" workbookViewId="0">
      <selection activeCell="H12" sqref="H12"/>
    </sheetView>
  </sheetViews>
  <sheetFormatPr defaultRowHeight="15" x14ac:dyDescent="0.25"/>
  <cols>
    <col min="1" max="1" width="4.5703125" customWidth="1"/>
    <col min="2" max="2" width="25.140625" customWidth="1"/>
    <col min="3" max="3" width="9.28515625" customWidth="1"/>
    <col min="4" max="4" width="5.85546875" customWidth="1"/>
    <col min="5" max="5" width="13" customWidth="1"/>
    <col min="6" max="6" width="14.28515625" customWidth="1"/>
    <col min="7" max="7" width="14.5703125" customWidth="1"/>
    <col min="8" max="8" width="13.5703125" customWidth="1"/>
    <col min="9" max="10" width="12.7109375" customWidth="1"/>
    <col min="11" max="11" width="14.140625" customWidth="1"/>
    <col min="12" max="12" width="13.28515625" customWidth="1"/>
    <col min="13" max="13" width="14.28515625" customWidth="1"/>
    <col min="14" max="14" width="14.42578125" customWidth="1"/>
    <col min="15" max="15" width="13.28515625" customWidth="1"/>
    <col min="16" max="16" width="14" customWidth="1"/>
    <col min="17" max="17" width="13.140625" customWidth="1"/>
    <col min="18" max="18" width="14.85546875" customWidth="1"/>
    <col min="19" max="19" width="17.28515625" customWidth="1"/>
    <col min="20" max="20" width="14.42578125" customWidth="1"/>
    <col min="22" max="22" width="17" customWidth="1"/>
  </cols>
  <sheetData>
    <row r="1" spans="1:21" ht="15.75" x14ac:dyDescent="0.25">
      <c r="N1" s="88" t="s">
        <v>103</v>
      </c>
      <c r="O1" s="89"/>
      <c r="P1" s="89"/>
    </row>
    <row r="2" spans="1:21" ht="15.75" x14ac:dyDescent="0.25">
      <c r="N2" s="88" t="s">
        <v>104</v>
      </c>
      <c r="O2" s="89"/>
      <c r="P2" s="89"/>
    </row>
    <row r="3" spans="1:21" ht="15.75" x14ac:dyDescent="0.25">
      <c r="N3" s="88" t="s">
        <v>105</v>
      </c>
      <c r="O3" s="89"/>
      <c r="P3" s="89"/>
    </row>
    <row r="4" spans="1:21" ht="15.75" x14ac:dyDescent="0.25">
      <c r="N4" s="145" t="s">
        <v>111</v>
      </c>
      <c r="O4" s="89"/>
      <c r="P4" s="89"/>
    </row>
    <row r="5" spans="1:21" ht="21" customHeight="1" x14ac:dyDescent="0.25">
      <c r="A5" s="237" t="s">
        <v>120</v>
      </c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</row>
    <row r="6" spans="1:21" x14ac:dyDescent="0.25">
      <c r="T6" s="61"/>
      <c r="U6" s="61"/>
    </row>
    <row r="7" spans="1:21" ht="35.25" customHeight="1" x14ac:dyDescent="0.25">
      <c r="A7" s="180" t="s">
        <v>0</v>
      </c>
      <c r="B7" s="180" t="s">
        <v>59</v>
      </c>
      <c r="C7" s="180" t="s">
        <v>60</v>
      </c>
      <c r="D7" s="180" t="s">
        <v>102</v>
      </c>
      <c r="E7" s="180" t="s">
        <v>61</v>
      </c>
      <c r="F7" s="180" t="s">
        <v>62</v>
      </c>
      <c r="G7" s="180" t="s">
        <v>63</v>
      </c>
      <c r="H7" s="180" t="s">
        <v>64</v>
      </c>
      <c r="I7" s="180" t="s">
        <v>65</v>
      </c>
      <c r="J7" s="180" t="s">
        <v>66</v>
      </c>
      <c r="K7" s="181" t="s">
        <v>106</v>
      </c>
      <c r="L7" s="180" t="s">
        <v>67</v>
      </c>
      <c r="M7" s="180" t="s">
        <v>68</v>
      </c>
      <c r="N7" s="180" t="s">
        <v>69</v>
      </c>
      <c r="O7" s="180" t="s">
        <v>70</v>
      </c>
      <c r="P7" s="180" t="s">
        <v>71</v>
      </c>
      <c r="Q7" s="180" t="s">
        <v>72</v>
      </c>
      <c r="R7" s="181" t="s">
        <v>107</v>
      </c>
      <c r="S7" s="180" t="s">
        <v>113</v>
      </c>
      <c r="T7" s="65"/>
      <c r="U7" s="65"/>
    </row>
    <row r="8" spans="1:21" ht="33" x14ac:dyDescent="0.25">
      <c r="A8" s="180"/>
      <c r="B8" s="182" t="s">
        <v>117</v>
      </c>
      <c r="C8" s="182" t="s">
        <v>110</v>
      </c>
      <c r="D8" s="183"/>
      <c r="E8" s="196">
        <v>78526576</v>
      </c>
      <c r="F8" s="196">
        <v>70421726</v>
      </c>
      <c r="G8" s="196">
        <v>70898945</v>
      </c>
      <c r="H8" s="196">
        <v>65293373</v>
      </c>
      <c r="I8" s="196">
        <v>60682849</v>
      </c>
      <c r="J8" s="196">
        <v>54833698</v>
      </c>
      <c r="K8" s="197">
        <f>SUM(E8:J8)</f>
        <v>400657167</v>
      </c>
      <c r="L8" s="196">
        <v>54936260</v>
      </c>
      <c r="M8" s="196">
        <v>55813374</v>
      </c>
      <c r="N8" s="196">
        <v>60324223</v>
      </c>
      <c r="O8" s="196">
        <f>21805832+50294974</f>
        <v>72100806</v>
      </c>
      <c r="P8" s="196">
        <f>51492197+22452825</f>
        <v>73945022</v>
      </c>
      <c r="Q8" s="196">
        <f>54695574+24255583</f>
        <v>78951157</v>
      </c>
      <c r="R8" s="197">
        <f>SUM(L8:Q8)</f>
        <v>396070842</v>
      </c>
      <c r="S8" s="196">
        <f>SUM(L8:Q8,E8:J8)</f>
        <v>796728009</v>
      </c>
      <c r="T8" s="263"/>
      <c r="U8" s="263"/>
    </row>
    <row r="9" spans="1:21" ht="12.75" customHeight="1" x14ac:dyDescent="0.25">
      <c r="A9" s="224" t="s">
        <v>4</v>
      </c>
      <c r="B9" s="244" t="s">
        <v>83</v>
      </c>
      <c r="C9" s="184" t="s">
        <v>110</v>
      </c>
      <c r="D9" s="185" t="s">
        <v>73</v>
      </c>
      <c r="E9" s="186">
        <f>SUM(E10:E13)</f>
        <v>76500000</v>
      </c>
      <c r="F9" s="186">
        <f t="shared" ref="F9:Q9" si="0">SUM(F10:F13)</f>
        <v>67810000</v>
      </c>
      <c r="G9" s="186">
        <f t="shared" si="0"/>
        <v>66510000</v>
      </c>
      <c r="H9" s="186">
        <f t="shared" si="0"/>
        <v>59890000</v>
      </c>
      <c r="I9" s="186">
        <f t="shared" si="0"/>
        <v>52710000</v>
      </c>
      <c r="J9" s="186">
        <f t="shared" si="0"/>
        <v>48410000</v>
      </c>
      <c r="K9" s="174">
        <f>SUM(E9:J9)</f>
        <v>371830000</v>
      </c>
      <c r="L9" s="186">
        <f t="shared" si="0"/>
        <v>50300000</v>
      </c>
      <c r="M9" s="186">
        <f t="shared" si="0"/>
        <v>51720000</v>
      </c>
      <c r="N9" s="186">
        <f t="shared" si="0"/>
        <v>55680000</v>
      </c>
      <c r="O9" s="186">
        <f t="shared" si="0"/>
        <v>66200000</v>
      </c>
      <c r="P9" s="186">
        <f t="shared" si="0"/>
        <v>70080000</v>
      </c>
      <c r="Q9" s="186">
        <f t="shared" si="0"/>
        <v>77451300</v>
      </c>
      <c r="R9" s="174">
        <f>SUM(L9:Q9)</f>
        <v>371431300</v>
      </c>
      <c r="S9" s="152">
        <v>743261300</v>
      </c>
      <c r="T9" s="67"/>
      <c r="U9" s="67"/>
    </row>
    <row r="10" spans="1:21" x14ac:dyDescent="0.25">
      <c r="A10" s="225"/>
      <c r="B10" s="245"/>
      <c r="C10" s="184" t="s">
        <v>110</v>
      </c>
      <c r="D10" s="187" t="s">
        <v>2</v>
      </c>
      <c r="E10" s="108">
        <f t="shared" ref="E10:J10" si="1">E15+E25+E20</f>
        <v>73490000</v>
      </c>
      <c r="F10" s="108">
        <f t="shared" si="1"/>
        <v>65235000</v>
      </c>
      <c r="G10" s="108">
        <f t="shared" si="1"/>
        <v>64570000</v>
      </c>
      <c r="H10" s="108">
        <f t="shared" si="1"/>
        <v>58380000</v>
      </c>
      <c r="I10" s="108">
        <f t="shared" si="1"/>
        <v>51505000</v>
      </c>
      <c r="J10" s="108">
        <f t="shared" si="1"/>
        <v>47260000</v>
      </c>
      <c r="K10" s="174">
        <f>SUM(E10:J10)</f>
        <v>360440000</v>
      </c>
      <c r="L10" s="108">
        <f t="shared" ref="L10:Q10" si="2">L15+L25+L20</f>
        <v>49135000</v>
      </c>
      <c r="M10" s="108">
        <f t="shared" si="2"/>
        <v>50430000</v>
      </c>
      <c r="N10" s="108">
        <f t="shared" si="2"/>
        <v>53885000</v>
      </c>
      <c r="O10" s="108">
        <f t="shared" si="2"/>
        <v>63920000</v>
      </c>
      <c r="P10" s="108">
        <f t="shared" si="2"/>
        <v>67230000</v>
      </c>
      <c r="Q10" s="108">
        <f t="shared" si="2"/>
        <v>74221300</v>
      </c>
      <c r="R10" s="174">
        <f>SUM(L10:Q10)</f>
        <v>358821300</v>
      </c>
      <c r="S10" s="149"/>
      <c r="T10" s="67"/>
      <c r="U10" s="67"/>
    </row>
    <row r="11" spans="1:21" x14ac:dyDescent="0.25">
      <c r="A11" s="225"/>
      <c r="B11" s="245"/>
      <c r="C11" s="184" t="s">
        <v>110</v>
      </c>
      <c r="D11" s="187" t="s">
        <v>74</v>
      </c>
      <c r="E11" s="110"/>
      <c r="F11" s="110"/>
      <c r="G11" s="110"/>
      <c r="H11" s="110"/>
      <c r="I11" s="110"/>
      <c r="J11" s="110"/>
      <c r="K11" s="175"/>
      <c r="L11" s="110"/>
      <c r="M11" s="110"/>
      <c r="N11" s="110"/>
      <c r="O11" s="110"/>
      <c r="P11" s="110"/>
      <c r="Q11" s="110"/>
      <c r="R11" s="175"/>
      <c r="S11" s="113"/>
      <c r="T11" s="67"/>
      <c r="U11" s="67"/>
    </row>
    <row r="12" spans="1:21" x14ac:dyDescent="0.25">
      <c r="A12" s="225"/>
      <c r="B12" s="245"/>
      <c r="C12" s="184" t="s">
        <v>110</v>
      </c>
      <c r="D12" s="187" t="s">
        <v>101</v>
      </c>
      <c r="E12" s="110">
        <f t="shared" ref="E12:J12" si="3">E17+E22</f>
        <v>3010000</v>
      </c>
      <c r="F12" s="110">
        <f t="shared" si="3"/>
        <v>2575000</v>
      </c>
      <c r="G12" s="110">
        <f t="shared" si="3"/>
        <v>1940000</v>
      </c>
      <c r="H12" s="110">
        <f t="shared" si="3"/>
        <v>1510000</v>
      </c>
      <c r="I12" s="110">
        <f t="shared" si="3"/>
        <v>1205000</v>
      </c>
      <c r="J12" s="110">
        <f t="shared" si="3"/>
        <v>1150000</v>
      </c>
      <c r="K12" s="176">
        <f>SUM(E12:J12)</f>
        <v>11390000</v>
      </c>
      <c r="L12" s="110">
        <f t="shared" ref="L12:Q12" si="4">L17+L22</f>
        <v>1165000</v>
      </c>
      <c r="M12" s="110">
        <f t="shared" si="4"/>
        <v>1290000</v>
      </c>
      <c r="N12" s="110">
        <f t="shared" si="4"/>
        <v>1795000</v>
      </c>
      <c r="O12" s="110">
        <f t="shared" si="4"/>
        <v>2280000</v>
      </c>
      <c r="P12" s="110">
        <f t="shared" si="4"/>
        <v>2850000</v>
      </c>
      <c r="Q12" s="110">
        <f t="shared" si="4"/>
        <v>3230000</v>
      </c>
      <c r="R12" s="176">
        <f>SUM(L12:Q12)</f>
        <v>12610000</v>
      </c>
      <c r="S12" s="111">
        <f>R12+K12</f>
        <v>24000000</v>
      </c>
      <c r="T12" s="67"/>
      <c r="U12" s="67"/>
    </row>
    <row r="13" spans="1:21" x14ac:dyDescent="0.25">
      <c r="A13" s="225"/>
      <c r="B13" s="245"/>
      <c r="C13" s="184" t="s">
        <v>110</v>
      </c>
      <c r="D13" s="187" t="s">
        <v>3</v>
      </c>
      <c r="E13" s="110"/>
      <c r="F13" s="110"/>
      <c r="G13" s="110"/>
      <c r="H13" s="110"/>
      <c r="I13" s="110"/>
      <c r="J13" s="110"/>
      <c r="K13" s="175"/>
      <c r="L13" s="110"/>
      <c r="M13" s="110"/>
      <c r="N13" s="110"/>
      <c r="O13" s="110"/>
      <c r="P13" s="110"/>
      <c r="Q13" s="110"/>
      <c r="R13" s="175"/>
      <c r="S13" s="113"/>
      <c r="T13" s="67"/>
      <c r="U13" s="67"/>
    </row>
    <row r="14" spans="1:21" ht="27" customHeight="1" x14ac:dyDescent="0.25">
      <c r="A14" s="225" t="s">
        <v>5</v>
      </c>
      <c r="B14" s="246" t="s">
        <v>112</v>
      </c>
      <c r="C14" s="184" t="s">
        <v>110</v>
      </c>
      <c r="D14" s="188" t="s">
        <v>75</v>
      </c>
      <c r="E14" s="151">
        <f t="shared" ref="E14:J14" si="5">E15+E17</f>
        <v>59500000</v>
      </c>
      <c r="F14" s="151">
        <f t="shared" si="5"/>
        <v>52300000</v>
      </c>
      <c r="G14" s="151">
        <f t="shared" si="5"/>
        <v>53800000</v>
      </c>
      <c r="H14" s="151">
        <f t="shared" si="5"/>
        <v>48800000</v>
      </c>
      <c r="I14" s="151">
        <f t="shared" si="5"/>
        <v>42700000</v>
      </c>
      <c r="J14" s="151">
        <f t="shared" si="5"/>
        <v>40000000</v>
      </c>
      <c r="K14" s="176">
        <f>SUM(E14:J14)</f>
        <v>297100000</v>
      </c>
      <c r="L14" s="151">
        <f t="shared" ref="L14:Q14" si="6">L15+L17</f>
        <v>41100000</v>
      </c>
      <c r="M14" s="151">
        <f t="shared" si="6"/>
        <v>41400000</v>
      </c>
      <c r="N14" s="151">
        <f t="shared" si="6"/>
        <v>44000000</v>
      </c>
      <c r="O14" s="151">
        <f t="shared" si="6"/>
        <v>52800000</v>
      </c>
      <c r="P14" s="151">
        <f t="shared" si="6"/>
        <v>53800000</v>
      </c>
      <c r="Q14" s="151">
        <f t="shared" si="6"/>
        <v>59800000</v>
      </c>
      <c r="R14" s="176">
        <f>SUM(L14:Q14)</f>
        <v>292900000</v>
      </c>
      <c r="S14" s="152">
        <f>R14+K14</f>
        <v>590000000</v>
      </c>
      <c r="T14" s="67"/>
      <c r="U14" s="67"/>
    </row>
    <row r="15" spans="1:21" x14ac:dyDescent="0.25">
      <c r="A15" s="225"/>
      <c r="B15" s="247"/>
      <c r="C15" s="184" t="s">
        <v>110</v>
      </c>
      <c r="D15" s="187" t="s">
        <v>2</v>
      </c>
      <c r="E15" s="110">
        <v>59390000</v>
      </c>
      <c r="F15" s="110">
        <v>52225000</v>
      </c>
      <c r="G15" s="110">
        <v>53710000</v>
      </c>
      <c r="H15" s="110">
        <v>48740000</v>
      </c>
      <c r="I15" s="110">
        <v>42645000</v>
      </c>
      <c r="J15" s="110">
        <v>39950000</v>
      </c>
      <c r="K15" s="176">
        <f>SUM(E15:J15)</f>
        <v>296660000</v>
      </c>
      <c r="L15" s="110">
        <v>41035000</v>
      </c>
      <c r="M15" s="110">
        <v>41340000</v>
      </c>
      <c r="N15" s="110">
        <v>43935000</v>
      </c>
      <c r="O15" s="110">
        <v>52720000</v>
      </c>
      <c r="P15" s="110">
        <v>53710000</v>
      </c>
      <c r="Q15" s="110">
        <v>59700000</v>
      </c>
      <c r="R15" s="176">
        <f>SUM(L15:Q15)</f>
        <v>292440000</v>
      </c>
      <c r="S15" s="149">
        <f>K15+R15</f>
        <v>589100000</v>
      </c>
      <c r="T15" s="67"/>
      <c r="U15" s="67"/>
    </row>
    <row r="16" spans="1:21" x14ac:dyDescent="0.25">
      <c r="A16" s="225"/>
      <c r="B16" s="247"/>
      <c r="C16" s="184" t="s">
        <v>110</v>
      </c>
      <c r="D16" s="187" t="s">
        <v>74</v>
      </c>
      <c r="E16" s="110"/>
      <c r="F16" s="110"/>
      <c r="G16" s="110"/>
      <c r="H16" s="110"/>
      <c r="I16" s="110"/>
      <c r="J16" s="110"/>
      <c r="K16" s="176"/>
      <c r="L16" s="110"/>
      <c r="M16" s="110"/>
      <c r="N16" s="110"/>
      <c r="O16" s="110"/>
      <c r="P16" s="110"/>
      <c r="Q16" s="110"/>
      <c r="R16" s="175"/>
      <c r="S16" s="113"/>
      <c r="T16" s="67"/>
      <c r="U16" s="67"/>
    </row>
    <row r="17" spans="1:22" x14ac:dyDescent="0.25">
      <c r="A17" s="225"/>
      <c r="B17" s="247"/>
      <c r="C17" s="184" t="s">
        <v>110</v>
      </c>
      <c r="D17" s="187" t="s">
        <v>101</v>
      </c>
      <c r="E17" s="110">
        <v>110000</v>
      </c>
      <c r="F17" s="110">
        <v>75000</v>
      </c>
      <c r="G17" s="110">
        <v>90000</v>
      </c>
      <c r="H17" s="110">
        <v>60000</v>
      </c>
      <c r="I17" s="110">
        <v>55000</v>
      </c>
      <c r="J17" s="110">
        <v>50000</v>
      </c>
      <c r="K17" s="176">
        <f>J17+I17+H17+G17+F17+E17</f>
        <v>440000</v>
      </c>
      <c r="L17" s="110">
        <v>65000</v>
      </c>
      <c r="M17" s="110">
        <v>60000</v>
      </c>
      <c r="N17" s="110">
        <v>65000</v>
      </c>
      <c r="O17" s="110">
        <v>80000</v>
      </c>
      <c r="P17" s="110">
        <v>90000</v>
      </c>
      <c r="Q17" s="110">
        <v>100000</v>
      </c>
      <c r="R17" s="176">
        <f>SUM(L17:Q17)</f>
        <v>460000</v>
      </c>
      <c r="S17" s="149">
        <f>K17+R17</f>
        <v>900000</v>
      </c>
      <c r="T17" s="67"/>
      <c r="U17" s="67"/>
    </row>
    <row r="18" spans="1:22" x14ac:dyDescent="0.25">
      <c r="A18" s="225"/>
      <c r="B18" s="247"/>
      <c r="C18" s="184" t="s">
        <v>110</v>
      </c>
      <c r="D18" s="187" t="s">
        <v>3</v>
      </c>
      <c r="E18" s="110"/>
      <c r="F18" s="110"/>
      <c r="G18" s="110"/>
      <c r="H18" s="110"/>
      <c r="I18" s="110"/>
      <c r="J18" s="110"/>
      <c r="K18" s="175"/>
      <c r="L18" s="110"/>
      <c r="M18" s="110"/>
      <c r="N18" s="110"/>
      <c r="O18" s="110"/>
      <c r="P18" s="110"/>
      <c r="Q18" s="110"/>
      <c r="R18" s="175"/>
      <c r="S18" s="113"/>
      <c r="T18" s="67"/>
      <c r="U18" s="67"/>
    </row>
    <row r="19" spans="1:22" ht="26.25" customHeight="1" x14ac:dyDescent="0.25">
      <c r="A19" s="224" t="s">
        <v>5</v>
      </c>
      <c r="B19" s="246" t="s">
        <v>108</v>
      </c>
      <c r="C19" s="184" t="s">
        <v>110</v>
      </c>
      <c r="D19" s="188" t="s">
        <v>75</v>
      </c>
      <c r="E19" s="186">
        <f t="shared" ref="E19:J19" si="7">E20+E22</f>
        <v>15700000</v>
      </c>
      <c r="F19" s="186">
        <f t="shared" si="7"/>
        <v>14410000</v>
      </c>
      <c r="G19" s="186">
        <f t="shared" si="7"/>
        <v>11710000</v>
      </c>
      <c r="H19" s="186">
        <f t="shared" si="7"/>
        <v>10090000</v>
      </c>
      <c r="I19" s="186">
        <f t="shared" si="7"/>
        <v>9060000</v>
      </c>
      <c r="J19" s="186">
        <f t="shared" si="7"/>
        <v>7560000</v>
      </c>
      <c r="K19" s="174">
        <f>SUM(E19:J19)</f>
        <v>68530000</v>
      </c>
      <c r="L19" s="186">
        <f t="shared" ref="L19:Q19" si="8">L20+L22</f>
        <v>8350000</v>
      </c>
      <c r="M19" s="186">
        <f t="shared" si="8"/>
        <v>9470000</v>
      </c>
      <c r="N19" s="186">
        <f t="shared" si="8"/>
        <v>10680000</v>
      </c>
      <c r="O19" s="186">
        <f t="shared" si="8"/>
        <v>12350000</v>
      </c>
      <c r="P19" s="186">
        <f t="shared" si="8"/>
        <v>15080000</v>
      </c>
      <c r="Q19" s="186">
        <f t="shared" si="8"/>
        <v>16301300</v>
      </c>
      <c r="R19" s="174">
        <f>SUM(L19:Q19)</f>
        <v>72231300</v>
      </c>
      <c r="S19" s="152">
        <f>R19+K19</f>
        <v>140761300</v>
      </c>
      <c r="T19" s="67"/>
      <c r="U19" s="67"/>
    </row>
    <row r="20" spans="1:22" x14ac:dyDescent="0.25">
      <c r="A20" s="225"/>
      <c r="B20" s="247"/>
      <c r="C20" s="184" t="s">
        <v>110</v>
      </c>
      <c r="D20" s="187" t="s">
        <v>2</v>
      </c>
      <c r="E20" s="108">
        <v>12800000</v>
      </c>
      <c r="F20" s="108">
        <v>11910000</v>
      </c>
      <c r="G20" s="108">
        <v>9860000</v>
      </c>
      <c r="H20" s="108">
        <v>8640000</v>
      </c>
      <c r="I20" s="108">
        <v>7910000</v>
      </c>
      <c r="J20" s="108">
        <v>6460000</v>
      </c>
      <c r="K20" s="176">
        <f>SUM(E20:J20)</f>
        <v>57580000</v>
      </c>
      <c r="L20" s="112">
        <v>7250000</v>
      </c>
      <c r="M20" s="112">
        <v>8240000</v>
      </c>
      <c r="N20" s="112">
        <v>8950000</v>
      </c>
      <c r="O20" s="112">
        <v>10150000</v>
      </c>
      <c r="P20" s="112">
        <v>12320000</v>
      </c>
      <c r="Q20" s="112">
        <v>13171300</v>
      </c>
      <c r="R20" s="176">
        <f>SUM(L20:Q20)</f>
        <v>60081300</v>
      </c>
      <c r="S20" s="111">
        <f>K20+R20</f>
        <v>117661300</v>
      </c>
      <c r="T20" s="67"/>
      <c r="U20" s="67"/>
    </row>
    <row r="21" spans="1:22" x14ac:dyDescent="0.25">
      <c r="A21" s="225"/>
      <c r="B21" s="247"/>
      <c r="C21" s="184" t="s">
        <v>110</v>
      </c>
      <c r="D21" s="187" t="s">
        <v>74</v>
      </c>
      <c r="E21" s="110"/>
      <c r="F21" s="110"/>
      <c r="G21" s="110"/>
      <c r="H21" s="110"/>
      <c r="I21" s="110"/>
      <c r="J21" s="110"/>
      <c r="K21" s="175"/>
      <c r="L21" s="110"/>
      <c r="M21" s="110"/>
      <c r="N21" s="110"/>
      <c r="O21" s="110"/>
      <c r="P21" s="110"/>
      <c r="Q21" s="110"/>
      <c r="R21" s="175"/>
      <c r="S21" s="113"/>
      <c r="T21" s="67"/>
      <c r="U21" s="67"/>
    </row>
    <row r="22" spans="1:22" x14ac:dyDescent="0.25">
      <c r="A22" s="225"/>
      <c r="B22" s="247"/>
      <c r="C22" s="184" t="s">
        <v>110</v>
      </c>
      <c r="D22" s="187" t="s">
        <v>76</v>
      </c>
      <c r="E22" s="110">
        <v>2900000</v>
      </c>
      <c r="F22" s="110">
        <v>2500000</v>
      </c>
      <c r="G22" s="110">
        <v>1850000</v>
      </c>
      <c r="H22" s="110">
        <v>1450000</v>
      </c>
      <c r="I22" s="110">
        <v>1150000</v>
      </c>
      <c r="J22" s="110">
        <v>1100000</v>
      </c>
      <c r="K22" s="176">
        <f>SUM(E22:J22)</f>
        <v>10950000</v>
      </c>
      <c r="L22" s="110">
        <v>1100000</v>
      </c>
      <c r="M22" s="110">
        <v>1230000</v>
      </c>
      <c r="N22" s="110">
        <v>1730000</v>
      </c>
      <c r="O22" s="110">
        <v>2200000</v>
      </c>
      <c r="P22" s="110">
        <v>2760000</v>
      </c>
      <c r="Q22" s="110">
        <v>3130000</v>
      </c>
      <c r="R22" s="176">
        <f>SUM(L22:Q22)</f>
        <v>12150000</v>
      </c>
      <c r="S22" s="111">
        <f>K22+R22</f>
        <v>23100000</v>
      </c>
      <c r="T22" s="67"/>
      <c r="U22" s="67"/>
    </row>
    <row r="23" spans="1:22" x14ac:dyDescent="0.25">
      <c r="A23" s="225"/>
      <c r="B23" s="247"/>
      <c r="C23" s="184" t="s">
        <v>110</v>
      </c>
      <c r="D23" s="187" t="s">
        <v>77</v>
      </c>
      <c r="E23" s="110"/>
      <c r="F23" s="110"/>
      <c r="G23" s="110"/>
      <c r="H23" s="110"/>
      <c r="I23" s="110"/>
      <c r="J23" s="110"/>
      <c r="K23" s="175"/>
      <c r="L23" s="110"/>
      <c r="M23" s="108"/>
      <c r="N23" s="108"/>
      <c r="O23" s="108"/>
      <c r="P23" s="108"/>
      <c r="Q23" s="108"/>
      <c r="R23" s="177"/>
      <c r="S23" s="113"/>
      <c r="T23" s="67"/>
      <c r="U23" s="67"/>
    </row>
    <row r="24" spans="1:22" ht="24.75" x14ac:dyDescent="0.25">
      <c r="A24" s="224" t="s">
        <v>6</v>
      </c>
      <c r="B24" s="246" t="s">
        <v>109</v>
      </c>
      <c r="C24" s="184" t="s">
        <v>110</v>
      </c>
      <c r="D24" s="188" t="s">
        <v>75</v>
      </c>
      <c r="E24" s="186">
        <f t="shared" ref="E24:L24" si="9">E25</f>
        <v>1300000</v>
      </c>
      <c r="F24" s="186">
        <f t="shared" si="9"/>
        <v>1100000</v>
      </c>
      <c r="G24" s="186">
        <f t="shared" si="9"/>
        <v>1000000</v>
      </c>
      <c r="H24" s="186">
        <f t="shared" si="9"/>
        <v>1000000</v>
      </c>
      <c r="I24" s="186">
        <f t="shared" si="9"/>
        <v>950000</v>
      </c>
      <c r="J24" s="186">
        <f t="shared" si="9"/>
        <v>850000</v>
      </c>
      <c r="K24" s="174">
        <f t="shared" si="9"/>
        <v>6200000</v>
      </c>
      <c r="L24" s="186">
        <f t="shared" si="9"/>
        <v>850000</v>
      </c>
      <c r="M24" s="186">
        <f>M25</f>
        <v>850000</v>
      </c>
      <c r="N24" s="186">
        <f>N25</f>
        <v>1000000</v>
      </c>
      <c r="O24" s="186">
        <f>O25</f>
        <v>1050000</v>
      </c>
      <c r="P24" s="186">
        <f>P25</f>
        <v>1200000</v>
      </c>
      <c r="Q24" s="186">
        <f>Q25</f>
        <v>1350000</v>
      </c>
      <c r="R24" s="174">
        <f>SUM(L24:Q24)</f>
        <v>6300000</v>
      </c>
      <c r="S24" s="152">
        <f>R24+K24</f>
        <v>12500000</v>
      </c>
      <c r="T24" s="67"/>
      <c r="U24" s="67"/>
    </row>
    <row r="25" spans="1:22" x14ac:dyDescent="0.25">
      <c r="A25" s="225"/>
      <c r="B25" s="247"/>
      <c r="C25" s="184" t="s">
        <v>110</v>
      </c>
      <c r="D25" s="187" t="s">
        <v>2</v>
      </c>
      <c r="E25" s="108">
        <v>1300000</v>
      </c>
      <c r="F25" s="108">
        <v>1100000</v>
      </c>
      <c r="G25" s="108">
        <v>1000000</v>
      </c>
      <c r="H25" s="108">
        <v>1000000</v>
      </c>
      <c r="I25" s="108">
        <v>950000</v>
      </c>
      <c r="J25" s="108">
        <v>850000</v>
      </c>
      <c r="K25" s="174">
        <f>SUM(E25:J25)</f>
        <v>6200000</v>
      </c>
      <c r="L25" s="108">
        <v>850000</v>
      </c>
      <c r="M25" s="108">
        <v>850000</v>
      </c>
      <c r="N25" s="108">
        <v>1000000</v>
      </c>
      <c r="O25" s="108">
        <v>1050000</v>
      </c>
      <c r="P25" s="108">
        <v>1200000</v>
      </c>
      <c r="Q25" s="108">
        <v>1350000</v>
      </c>
      <c r="R25" s="174">
        <f>SUM(L25:Q25)</f>
        <v>6300000</v>
      </c>
      <c r="S25" s="109">
        <f>R25+K25</f>
        <v>12500000</v>
      </c>
      <c r="T25" s="67"/>
      <c r="U25" s="67"/>
    </row>
    <row r="26" spans="1:22" x14ac:dyDescent="0.25">
      <c r="A26" s="225"/>
      <c r="B26" s="247"/>
      <c r="C26" s="184" t="s">
        <v>110</v>
      </c>
      <c r="D26" s="187" t="s">
        <v>74</v>
      </c>
      <c r="E26" s="110"/>
      <c r="F26" s="110"/>
      <c r="G26" s="110"/>
      <c r="H26" s="110"/>
      <c r="I26" s="111"/>
      <c r="J26" s="110"/>
      <c r="K26" s="175"/>
      <c r="L26" s="110"/>
      <c r="M26" s="110"/>
      <c r="N26" s="110"/>
      <c r="O26" s="110"/>
      <c r="P26" s="110"/>
      <c r="Q26" s="110"/>
      <c r="R26" s="175"/>
      <c r="S26" s="113"/>
      <c r="T26" s="67"/>
      <c r="U26" s="67"/>
    </row>
    <row r="27" spans="1:22" x14ac:dyDescent="0.25">
      <c r="A27" s="225"/>
      <c r="B27" s="247"/>
      <c r="C27" s="184" t="s">
        <v>110</v>
      </c>
      <c r="D27" s="187" t="s">
        <v>76</v>
      </c>
      <c r="E27" s="110"/>
      <c r="F27" s="110"/>
      <c r="G27" s="110"/>
      <c r="H27" s="110"/>
      <c r="I27" s="110"/>
      <c r="J27" s="110"/>
      <c r="K27" s="175"/>
      <c r="L27" s="110"/>
      <c r="M27" s="110"/>
      <c r="N27" s="110"/>
      <c r="O27" s="110"/>
      <c r="P27" s="110"/>
      <c r="Q27" s="110"/>
      <c r="R27" s="175"/>
      <c r="S27" s="113"/>
      <c r="T27" s="67"/>
      <c r="U27" s="67"/>
    </row>
    <row r="28" spans="1:22" x14ac:dyDescent="0.25">
      <c r="A28" s="225"/>
      <c r="B28" s="247"/>
      <c r="C28" s="184" t="s">
        <v>110</v>
      </c>
      <c r="D28" s="187" t="s">
        <v>77</v>
      </c>
      <c r="E28" s="110"/>
      <c r="F28" s="110"/>
      <c r="G28" s="110"/>
      <c r="H28" s="110"/>
      <c r="I28" s="110"/>
      <c r="J28" s="110"/>
      <c r="K28" s="175"/>
      <c r="L28" s="110"/>
      <c r="M28" s="110"/>
      <c r="N28" s="110"/>
      <c r="O28" s="110"/>
      <c r="P28" s="110"/>
      <c r="Q28" s="110"/>
      <c r="R28" s="177"/>
      <c r="S28" s="113"/>
      <c r="T28" s="67"/>
      <c r="U28" s="67"/>
    </row>
    <row r="29" spans="1:22" ht="33" x14ac:dyDescent="0.25">
      <c r="A29" s="179"/>
      <c r="B29" s="189" t="s">
        <v>118</v>
      </c>
      <c r="C29" s="182" t="s">
        <v>110</v>
      </c>
      <c r="D29" s="187"/>
      <c r="E29" s="194">
        <v>70941657</v>
      </c>
      <c r="F29" s="194">
        <v>64501779</v>
      </c>
      <c r="G29" s="194">
        <v>63152105</v>
      </c>
      <c r="H29" s="194">
        <v>59196785</v>
      </c>
      <c r="I29" s="194">
        <v>55510701</v>
      </c>
      <c r="J29" s="194">
        <v>50781033</v>
      </c>
      <c r="K29" s="195">
        <f>SUM(E29:J29)</f>
        <v>364084060</v>
      </c>
      <c r="L29" s="194">
        <v>52703621</v>
      </c>
      <c r="M29" s="194">
        <v>50586015</v>
      </c>
      <c r="N29" s="194">
        <v>51283754</v>
      </c>
      <c r="O29" s="194">
        <f>17854526+43170639</f>
        <v>61025165</v>
      </c>
      <c r="P29" s="194">
        <f>45634840+398599+20249311</f>
        <v>66282750</v>
      </c>
      <c r="Q29" s="194">
        <f>43120980+425813+17236268</f>
        <v>60783061</v>
      </c>
      <c r="R29" s="195">
        <f>SUM(L29:Q29)</f>
        <v>342664366</v>
      </c>
      <c r="S29" s="196">
        <f>SUM(L29:Q29,E29:J29)</f>
        <v>706748426</v>
      </c>
      <c r="T29" s="264"/>
      <c r="U29" s="67"/>
      <c r="V29" s="265"/>
    </row>
    <row r="30" spans="1:22" ht="24.75" customHeight="1" x14ac:dyDescent="0.25">
      <c r="A30" s="224" t="s">
        <v>7</v>
      </c>
      <c r="B30" s="244" t="s">
        <v>78</v>
      </c>
      <c r="C30" s="184" t="s">
        <v>110</v>
      </c>
      <c r="D30" s="188" t="s">
        <v>75</v>
      </c>
      <c r="E30" s="186">
        <f>E33+E34</f>
        <v>66470000</v>
      </c>
      <c r="F30" s="186">
        <f t="shared" ref="F30:Q30" si="10">F33+F34</f>
        <v>62190000</v>
      </c>
      <c r="G30" s="186">
        <f t="shared" si="10"/>
        <v>56560000</v>
      </c>
      <c r="H30" s="186">
        <f t="shared" si="10"/>
        <v>55440000</v>
      </c>
      <c r="I30" s="186">
        <f t="shared" si="10"/>
        <v>48210000</v>
      </c>
      <c r="J30" s="186">
        <f t="shared" si="10"/>
        <v>46050000</v>
      </c>
      <c r="K30" s="174">
        <f>SUM(E30:J30)</f>
        <v>334920000</v>
      </c>
      <c r="L30" s="186">
        <f t="shared" si="10"/>
        <v>46690000</v>
      </c>
      <c r="M30" s="186">
        <f t="shared" si="10"/>
        <v>46430000</v>
      </c>
      <c r="N30" s="186">
        <f t="shared" si="10"/>
        <v>49150000</v>
      </c>
      <c r="O30" s="186">
        <f t="shared" si="10"/>
        <v>55830000</v>
      </c>
      <c r="P30" s="186">
        <f t="shared" si="10"/>
        <v>60350000</v>
      </c>
      <c r="Q30" s="186">
        <f t="shared" si="10"/>
        <v>66646000</v>
      </c>
      <c r="R30" s="174">
        <f>SUM(L30:Q30)</f>
        <v>325096000</v>
      </c>
      <c r="S30" s="152">
        <v>660016000</v>
      </c>
      <c r="T30" s="67"/>
      <c r="U30" s="67"/>
    </row>
    <row r="31" spans="1:22" ht="15.75" customHeight="1" x14ac:dyDescent="0.25">
      <c r="A31" s="225"/>
      <c r="B31" s="245"/>
      <c r="C31" s="184" t="s">
        <v>110</v>
      </c>
      <c r="D31" s="190" t="s">
        <v>2</v>
      </c>
      <c r="E31" s="108"/>
      <c r="F31" s="108"/>
      <c r="G31" s="108"/>
      <c r="H31" s="108"/>
      <c r="I31" s="108"/>
      <c r="J31" s="108"/>
      <c r="K31" s="177"/>
      <c r="L31" s="108"/>
      <c r="M31" s="108"/>
      <c r="N31" s="108"/>
      <c r="O31" s="108"/>
      <c r="P31" s="108"/>
      <c r="Q31" s="108"/>
      <c r="R31" s="177"/>
      <c r="S31" s="108"/>
      <c r="T31" s="67"/>
      <c r="U31" s="67"/>
    </row>
    <row r="32" spans="1:22" ht="15.75" customHeight="1" x14ac:dyDescent="0.25">
      <c r="A32" s="225"/>
      <c r="B32" s="245"/>
      <c r="C32" s="184" t="s">
        <v>110</v>
      </c>
      <c r="D32" s="187" t="s">
        <v>74</v>
      </c>
      <c r="E32" s="110"/>
      <c r="F32" s="110"/>
      <c r="G32" s="110"/>
      <c r="H32" s="110"/>
      <c r="I32" s="110"/>
      <c r="J32" s="110"/>
      <c r="K32" s="175"/>
      <c r="L32" s="110"/>
      <c r="M32" s="110"/>
      <c r="N32" s="110"/>
      <c r="O32" s="110"/>
      <c r="P32" s="110"/>
      <c r="Q32" s="110"/>
      <c r="R32" s="175"/>
      <c r="S32" s="113"/>
      <c r="T32" s="67"/>
      <c r="U32" s="67"/>
    </row>
    <row r="33" spans="1:21" ht="15.75" customHeight="1" x14ac:dyDescent="0.25">
      <c r="A33" s="225"/>
      <c r="B33" s="245"/>
      <c r="C33" s="184" t="s">
        <v>110</v>
      </c>
      <c r="D33" s="187" t="s">
        <v>76</v>
      </c>
      <c r="E33" s="113">
        <f>E38+E43</f>
        <v>12850000</v>
      </c>
      <c r="F33" s="113">
        <f t="shared" ref="F33:Q33" si="11">F38+F43</f>
        <v>12250000</v>
      </c>
      <c r="G33" s="113">
        <f t="shared" si="11"/>
        <v>11750000</v>
      </c>
      <c r="H33" s="113">
        <f t="shared" si="11"/>
        <v>11050000</v>
      </c>
      <c r="I33" s="113">
        <f t="shared" si="11"/>
        <v>9450000</v>
      </c>
      <c r="J33" s="113">
        <f t="shared" si="11"/>
        <v>8850000</v>
      </c>
      <c r="K33" s="176">
        <f>SUM(E33:J33)</f>
        <v>66200000</v>
      </c>
      <c r="L33" s="113">
        <f t="shared" si="11"/>
        <v>9099300</v>
      </c>
      <c r="M33" s="113">
        <f t="shared" si="11"/>
        <v>9249300</v>
      </c>
      <c r="N33" s="113">
        <f t="shared" si="11"/>
        <v>9799400</v>
      </c>
      <c r="O33" s="113">
        <f t="shared" si="11"/>
        <v>11599400</v>
      </c>
      <c r="P33" s="113">
        <f t="shared" si="11"/>
        <v>11899300</v>
      </c>
      <c r="Q33" s="113">
        <f t="shared" si="11"/>
        <v>13099300</v>
      </c>
      <c r="R33" s="176">
        <f>SUM(L33:Q33)</f>
        <v>64746000</v>
      </c>
      <c r="S33" s="149">
        <f>R33+K33</f>
        <v>130946000</v>
      </c>
      <c r="T33" s="84"/>
      <c r="U33" s="67"/>
    </row>
    <row r="34" spans="1:21" ht="14.25" customHeight="1" x14ac:dyDescent="0.25">
      <c r="A34" s="225"/>
      <c r="B34" s="245"/>
      <c r="C34" s="184" t="s">
        <v>110</v>
      </c>
      <c r="D34" s="187" t="s">
        <v>77</v>
      </c>
      <c r="E34" s="110">
        <f>E49+E44+E39</f>
        <v>53620000</v>
      </c>
      <c r="F34" s="110">
        <f t="shared" ref="F34:Q34" si="12">F49+F44+F39</f>
        <v>49940000</v>
      </c>
      <c r="G34" s="110">
        <f t="shared" si="12"/>
        <v>44810000</v>
      </c>
      <c r="H34" s="110">
        <f t="shared" si="12"/>
        <v>44390000</v>
      </c>
      <c r="I34" s="110">
        <f t="shared" si="12"/>
        <v>38760000</v>
      </c>
      <c r="J34" s="110">
        <f t="shared" si="12"/>
        <v>37200000</v>
      </c>
      <c r="K34" s="176">
        <f>SUM(E34:J34)</f>
        <v>268720000</v>
      </c>
      <c r="L34" s="110">
        <f t="shared" si="12"/>
        <v>37590700</v>
      </c>
      <c r="M34" s="110">
        <f t="shared" si="12"/>
        <v>37180700</v>
      </c>
      <c r="N34" s="110">
        <f t="shared" si="12"/>
        <v>39350600</v>
      </c>
      <c r="O34" s="110">
        <f t="shared" si="12"/>
        <v>44230600</v>
      </c>
      <c r="P34" s="110">
        <f t="shared" si="12"/>
        <v>48450700</v>
      </c>
      <c r="Q34" s="110">
        <f t="shared" si="12"/>
        <v>53546700</v>
      </c>
      <c r="R34" s="176">
        <f>SUM(L34:Q34)</f>
        <v>260350000</v>
      </c>
      <c r="S34" s="149">
        <f>R34+K34</f>
        <v>529070000</v>
      </c>
      <c r="T34" s="84"/>
      <c r="U34" s="67"/>
    </row>
    <row r="35" spans="1:21" ht="25.5" customHeight="1" x14ac:dyDescent="0.25">
      <c r="A35" s="224" t="s">
        <v>79</v>
      </c>
      <c r="B35" s="226" t="s">
        <v>114</v>
      </c>
      <c r="C35" s="184" t="s">
        <v>110</v>
      </c>
      <c r="D35" s="188" t="s">
        <v>75</v>
      </c>
      <c r="E35" s="151">
        <f t="shared" ref="E35:J35" si="13">E38+E39</f>
        <v>51400000</v>
      </c>
      <c r="F35" s="151">
        <f t="shared" si="13"/>
        <v>48560000</v>
      </c>
      <c r="G35" s="151">
        <f t="shared" si="13"/>
        <v>45300000</v>
      </c>
      <c r="H35" s="151">
        <f t="shared" si="13"/>
        <v>45300000</v>
      </c>
      <c r="I35" s="151">
        <f t="shared" si="13"/>
        <v>39000000</v>
      </c>
      <c r="J35" s="151">
        <f t="shared" si="13"/>
        <v>38300000</v>
      </c>
      <c r="K35" s="176">
        <f>SUM(E35:J35)</f>
        <v>267860000</v>
      </c>
      <c r="L35" s="151">
        <f t="shared" ref="L35:Q35" si="14">L38+L39</f>
        <v>38400000</v>
      </c>
      <c r="M35" s="151">
        <f t="shared" si="14"/>
        <v>37100000</v>
      </c>
      <c r="N35" s="151">
        <f t="shared" si="14"/>
        <v>39000000</v>
      </c>
      <c r="O35" s="151">
        <f t="shared" si="14"/>
        <v>44300000</v>
      </c>
      <c r="P35" s="151">
        <f t="shared" si="14"/>
        <v>46100000</v>
      </c>
      <c r="Q35" s="151">
        <f t="shared" si="14"/>
        <v>51160000</v>
      </c>
      <c r="R35" s="176">
        <f>SUM(L35:Q35)</f>
        <v>256060000</v>
      </c>
      <c r="S35" s="152">
        <f>K35+R35</f>
        <v>523920000</v>
      </c>
    </row>
    <row r="36" spans="1:21" ht="15.75" customHeight="1" x14ac:dyDescent="0.25">
      <c r="A36" s="225"/>
      <c r="B36" s="227"/>
      <c r="C36" s="184" t="s">
        <v>110</v>
      </c>
      <c r="D36" s="187" t="s">
        <v>2</v>
      </c>
      <c r="E36" s="110"/>
      <c r="F36" s="110"/>
      <c r="G36" s="110"/>
      <c r="H36" s="110"/>
      <c r="I36" s="110"/>
      <c r="J36" s="110"/>
      <c r="K36" s="175"/>
      <c r="L36" s="110"/>
      <c r="M36" s="110"/>
      <c r="N36" s="110"/>
      <c r="O36" s="110"/>
      <c r="P36" s="110"/>
      <c r="Q36" s="110"/>
      <c r="R36" s="175"/>
      <c r="S36" s="113"/>
    </row>
    <row r="37" spans="1:21" ht="15.75" customHeight="1" x14ac:dyDescent="0.25">
      <c r="A37" s="225"/>
      <c r="B37" s="227"/>
      <c r="C37" s="184" t="s">
        <v>110</v>
      </c>
      <c r="D37" s="187" t="s">
        <v>74</v>
      </c>
      <c r="E37" s="110"/>
      <c r="F37" s="110"/>
      <c r="G37" s="110"/>
      <c r="H37" s="110"/>
      <c r="I37" s="110"/>
      <c r="J37" s="110"/>
      <c r="K37" s="175"/>
      <c r="L37" s="110"/>
      <c r="M37" s="110"/>
      <c r="N37" s="110"/>
      <c r="O37" s="110"/>
      <c r="P37" s="110"/>
      <c r="Q37" s="110"/>
      <c r="R37" s="175"/>
      <c r="S37" s="113"/>
    </row>
    <row r="38" spans="1:21" ht="15.75" customHeight="1" x14ac:dyDescent="0.25">
      <c r="A38" s="225"/>
      <c r="B38" s="227"/>
      <c r="C38" s="184" t="s">
        <v>110</v>
      </c>
      <c r="D38" s="187" t="s">
        <v>76</v>
      </c>
      <c r="E38" s="110">
        <v>10900000</v>
      </c>
      <c r="F38" s="110">
        <v>10400000</v>
      </c>
      <c r="G38" s="110">
        <v>10000000</v>
      </c>
      <c r="H38" s="110">
        <v>9500000</v>
      </c>
      <c r="I38" s="110">
        <v>8000000</v>
      </c>
      <c r="J38" s="110">
        <v>7500000</v>
      </c>
      <c r="K38" s="176">
        <f>SUM(E38:J38)</f>
        <v>56300000</v>
      </c>
      <c r="L38" s="110">
        <v>7700000</v>
      </c>
      <c r="M38" s="110">
        <v>7750000</v>
      </c>
      <c r="N38" s="110">
        <v>8200000</v>
      </c>
      <c r="O38" s="110">
        <v>9800000</v>
      </c>
      <c r="P38" s="110">
        <v>10000000</v>
      </c>
      <c r="Q38" s="110">
        <v>11100000</v>
      </c>
      <c r="R38" s="176">
        <f>SUM(L38:Q38)</f>
        <v>54550000</v>
      </c>
      <c r="S38" s="149">
        <f>K38+R38</f>
        <v>110850000</v>
      </c>
    </row>
    <row r="39" spans="1:21" ht="15.75" customHeight="1" x14ac:dyDescent="0.25">
      <c r="A39" s="225"/>
      <c r="B39" s="227"/>
      <c r="C39" s="184" t="s">
        <v>110</v>
      </c>
      <c r="D39" s="187" t="s">
        <v>77</v>
      </c>
      <c r="E39" s="110">
        <v>40500000</v>
      </c>
      <c r="F39" s="110">
        <v>38160000</v>
      </c>
      <c r="G39" s="110">
        <v>35300000</v>
      </c>
      <c r="H39" s="110">
        <v>35800000</v>
      </c>
      <c r="I39" s="110">
        <v>31000000</v>
      </c>
      <c r="J39" s="110">
        <v>30800000</v>
      </c>
      <c r="K39" s="176">
        <f>SUM(E39:J39)</f>
        <v>211560000</v>
      </c>
      <c r="L39" s="110">
        <v>30700000</v>
      </c>
      <c r="M39" s="110">
        <v>29350000</v>
      </c>
      <c r="N39" s="110">
        <v>30800000</v>
      </c>
      <c r="O39" s="110">
        <v>34500000</v>
      </c>
      <c r="P39" s="110">
        <v>36100000</v>
      </c>
      <c r="Q39" s="110">
        <v>40060000</v>
      </c>
      <c r="R39" s="176">
        <f>SUM(L39:Q39)</f>
        <v>201510000</v>
      </c>
      <c r="S39" s="149">
        <f>K39+R39</f>
        <v>413070000</v>
      </c>
    </row>
    <row r="40" spans="1:21" ht="28.5" customHeight="1" x14ac:dyDescent="0.25">
      <c r="A40" s="224" t="s">
        <v>79</v>
      </c>
      <c r="B40" s="226" t="s">
        <v>115</v>
      </c>
      <c r="C40" s="184" t="s">
        <v>110</v>
      </c>
      <c r="D40" s="188" t="s">
        <v>75</v>
      </c>
      <c r="E40" s="186">
        <f>E43+E44</f>
        <v>15048100</v>
      </c>
      <c r="F40" s="186">
        <f t="shared" ref="F40:Q40" si="15">F43+F44</f>
        <v>13608300</v>
      </c>
      <c r="G40" s="186">
        <f t="shared" si="15"/>
        <v>11238400</v>
      </c>
      <c r="H40" s="186">
        <f t="shared" si="15"/>
        <v>10118400</v>
      </c>
      <c r="I40" s="186">
        <f t="shared" si="15"/>
        <v>9188400</v>
      </c>
      <c r="J40" s="186">
        <f t="shared" si="15"/>
        <v>7728400</v>
      </c>
      <c r="K40" s="174">
        <f>SUM(E40:J40)</f>
        <v>66930000</v>
      </c>
      <c r="L40" s="186">
        <f t="shared" si="15"/>
        <v>8266700</v>
      </c>
      <c r="M40" s="186">
        <f t="shared" si="15"/>
        <v>9306700</v>
      </c>
      <c r="N40" s="186">
        <f t="shared" si="15"/>
        <v>10126700</v>
      </c>
      <c r="O40" s="186">
        <f t="shared" si="15"/>
        <v>11506700</v>
      </c>
      <c r="P40" s="186">
        <f t="shared" si="15"/>
        <v>14226600</v>
      </c>
      <c r="Q40" s="186">
        <f t="shared" si="15"/>
        <v>15462600</v>
      </c>
      <c r="R40" s="174">
        <f>SUM(L40:Q40)</f>
        <v>68896000</v>
      </c>
      <c r="S40" s="152">
        <f>R40+K40</f>
        <v>135826000</v>
      </c>
      <c r="T40" s="67"/>
      <c r="U40" s="67"/>
    </row>
    <row r="41" spans="1:21" ht="15.75" customHeight="1" x14ac:dyDescent="0.25">
      <c r="A41" s="225"/>
      <c r="B41" s="227"/>
      <c r="C41" s="184" t="s">
        <v>110</v>
      </c>
      <c r="D41" s="190" t="s">
        <v>2</v>
      </c>
      <c r="E41" s="108"/>
      <c r="F41" s="108"/>
      <c r="G41" s="108"/>
      <c r="H41" s="108"/>
      <c r="I41" s="108"/>
      <c r="J41" s="108"/>
      <c r="K41" s="177"/>
      <c r="L41" s="108"/>
      <c r="M41" s="108"/>
      <c r="N41" s="108"/>
      <c r="O41" s="108"/>
      <c r="P41" s="108"/>
      <c r="Q41" s="108"/>
      <c r="R41" s="177"/>
      <c r="S41" s="108"/>
      <c r="T41" s="67"/>
      <c r="U41" s="67"/>
    </row>
    <row r="42" spans="1:21" ht="15.75" customHeight="1" x14ac:dyDescent="0.25">
      <c r="A42" s="225"/>
      <c r="B42" s="227"/>
      <c r="C42" s="184" t="s">
        <v>110</v>
      </c>
      <c r="D42" s="187" t="s">
        <v>74</v>
      </c>
      <c r="E42" s="110"/>
      <c r="F42" s="110"/>
      <c r="G42" s="110"/>
      <c r="H42" s="110"/>
      <c r="I42" s="110"/>
      <c r="J42" s="110"/>
      <c r="K42" s="175"/>
      <c r="L42" s="110"/>
      <c r="M42" s="110"/>
      <c r="N42" s="110"/>
      <c r="O42" s="110"/>
      <c r="P42" s="110"/>
      <c r="Q42" s="110"/>
      <c r="R42" s="175"/>
      <c r="S42" s="113"/>
      <c r="T42" s="67"/>
      <c r="U42" s="67"/>
    </row>
    <row r="43" spans="1:21" ht="15.75" customHeight="1" x14ac:dyDescent="0.25">
      <c r="A43" s="225"/>
      <c r="B43" s="227"/>
      <c r="C43" s="184" t="s">
        <v>110</v>
      </c>
      <c r="D43" s="187" t="s">
        <v>76</v>
      </c>
      <c r="E43" s="110">
        <v>1950000</v>
      </c>
      <c r="F43" s="110">
        <v>1850000</v>
      </c>
      <c r="G43" s="110">
        <v>1750000</v>
      </c>
      <c r="H43" s="110">
        <v>1550000</v>
      </c>
      <c r="I43" s="110">
        <v>1450000</v>
      </c>
      <c r="J43" s="110">
        <v>1350000</v>
      </c>
      <c r="K43" s="176">
        <f>SUM(E43:J43)</f>
        <v>9900000</v>
      </c>
      <c r="L43" s="110">
        <v>1399300</v>
      </c>
      <c r="M43" s="110">
        <v>1499300</v>
      </c>
      <c r="N43" s="110">
        <v>1599400</v>
      </c>
      <c r="O43" s="110">
        <v>1799400</v>
      </c>
      <c r="P43" s="110">
        <v>1899300</v>
      </c>
      <c r="Q43" s="110">
        <v>1999300</v>
      </c>
      <c r="R43" s="176">
        <f>SUM(L43:Q43)</f>
        <v>10196000</v>
      </c>
      <c r="S43" s="149">
        <f>R43+K43</f>
        <v>20096000</v>
      </c>
      <c r="T43" s="67"/>
      <c r="U43" s="67"/>
    </row>
    <row r="44" spans="1:21" ht="15.75" customHeight="1" x14ac:dyDescent="0.25">
      <c r="A44" s="225"/>
      <c r="B44" s="227"/>
      <c r="C44" s="184" t="s">
        <v>110</v>
      </c>
      <c r="D44" s="187" t="s">
        <v>77</v>
      </c>
      <c r="E44" s="110">
        <f>9805000+3293100</f>
        <v>13098100</v>
      </c>
      <c r="F44" s="110">
        <f>9705000+2053300</f>
        <v>11758300</v>
      </c>
      <c r="G44" s="110">
        <f>9605000-116600</f>
        <v>9488400</v>
      </c>
      <c r="H44" s="110">
        <f>9405000-836600</f>
        <v>8568400</v>
      </c>
      <c r="I44" s="110">
        <f>9305000-1566600</f>
        <v>7738400</v>
      </c>
      <c r="J44" s="110">
        <f>9205000-2826600</f>
        <v>6378400</v>
      </c>
      <c r="K44" s="176">
        <f>SUM(E44:J44)</f>
        <v>57030000</v>
      </c>
      <c r="L44" s="110">
        <f>9483300-2615900</f>
        <v>6867400</v>
      </c>
      <c r="M44" s="110">
        <f>9583300-1775900</f>
        <v>7807400</v>
      </c>
      <c r="N44" s="110">
        <f>9683300-1156000</f>
        <v>8527300</v>
      </c>
      <c r="O44" s="110">
        <f>9883300-176000</f>
        <v>9707300</v>
      </c>
      <c r="P44" s="110">
        <f>9983400+2343900</f>
        <v>12327300</v>
      </c>
      <c r="Q44" s="110">
        <f>10083400+3379900</f>
        <v>13463300</v>
      </c>
      <c r="R44" s="176">
        <f>SUM(L44:Q44)</f>
        <v>58700000</v>
      </c>
      <c r="S44" s="149">
        <f>R44+K44</f>
        <v>115730000</v>
      </c>
      <c r="T44" s="67"/>
      <c r="U44" s="67"/>
    </row>
    <row r="45" spans="1:21" ht="25.5" customHeight="1" x14ac:dyDescent="0.25">
      <c r="A45" s="224" t="s">
        <v>80</v>
      </c>
      <c r="B45" s="226" t="s">
        <v>116</v>
      </c>
      <c r="C45" s="184" t="s">
        <v>110</v>
      </c>
      <c r="D45" s="188" t="s">
        <v>75</v>
      </c>
      <c r="E45" s="186">
        <f>E49</f>
        <v>21900</v>
      </c>
      <c r="F45" s="186">
        <f t="shared" ref="F45:Q45" si="16">F49</f>
        <v>21700</v>
      </c>
      <c r="G45" s="186">
        <f t="shared" si="16"/>
        <v>21600</v>
      </c>
      <c r="H45" s="186">
        <f t="shared" si="16"/>
        <v>21600</v>
      </c>
      <c r="I45" s="186">
        <f t="shared" si="16"/>
        <v>21600</v>
      </c>
      <c r="J45" s="186">
        <f t="shared" si="16"/>
        <v>21600</v>
      </c>
      <c r="K45" s="174">
        <f>SUM(E45:J45)</f>
        <v>130000</v>
      </c>
      <c r="L45" s="186">
        <f t="shared" si="16"/>
        <v>23300</v>
      </c>
      <c r="M45" s="186">
        <f t="shared" si="16"/>
        <v>23300</v>
      </c>
      <c r="N45" s="186">
        <f t="shared" si="16"/>
        <v>23300</v>
      </c>
      <c r="O45" s="186">
        <f t="shared" si="16"/>
        <v>23300</v>
      </c>
      <c r="P45" s="186">
        <f t="shared" si="16"/>
        <v>23400</v>
      </c>
      <c r="Q45" s="186">
        <f t="shared" si="16"/>
        <v>23400</v>
      </c>
      <c r="R45" s="174">
        <f>SUM(L45:Q45)</f>
        <v>140000</v>
      </c>
      <c r="S45" s="152">
        <f>R45+K45</f>
        <v>270000</v>
      </c>
      <c r="T45" s="67"/>
      <c r="U45" s="67"/>
    </row>
    <row r="46" spans="1:21" ht="15.75" customHeight="1" x14ac:dyDescent="0.25">
      <c r="A46" s="225"/>
      <c r="B46" s="227"/>
      <c r="C46" s="184" t="s">
        <v>110</v>
      </c>
      <c r="D46" s="187" t="s">
        <v>2</v>
      </c>
      <c r="E46" s="108"/>
      <c r="F46" s="108"/>
      <c r="G46" s="108"/>
      <c r="H46" s="108"/>
      <c r="I46" s="108"/>
      <c r="J46" s="108"/>
      <c r="K46" s="177"/>
      <c r="L46" s="108"/>
      <c r="M46" s="108"/>
      <c r="N46" s="108"/>
      <c r="O46" s="108"/>
      <c r="P46" s="108"/>
      <c r="Q46" s="108"/>
      <c r="R46" s="177"/>
      <c r="S46" s="113"/>
      <c r="T46" s="67"/>
      <c r="U46" s="67"/>
    </row>
    <row r="47" spans="1:21" ht="15.75" customHeight="1" x14ac:dyDescent="0.25">
      <c r="A47" s="225"/>
      <c r="B47" s="227"/>
      <c r="C47" s="184" t="s">
        <v>110</v>
      </c>
      <c r="D47" s="187" t="s">
        <v>74</v>
      </c>
      <c r="E47" s="113"/>
      <c r="F47" s="113"/>
      <c r="G47" s="113"/>
      <c r="H47" s="113"/>
      <c r="I47" s="113"/>
      <c r="J47" s="113"/>
      <c r="K47" s="177"/>
      <c r="L47" s="113"/>
      <c r="M47" s="113"/>
      <c r="N47" s="113"/>
      <c r="O47" s="113"/>
      <c r="P47" s="113"/>
      <c r="Q47" s="113"/>
      <c r="R47" s="177"/>
      <c r="S47" s="113"/>
      <c r="T47" s="67"/>
      <c r="U47" s="67"/>
    </row>
    <row r="48" spans="1:21" ht="15.75" customHeight="1" x14ac:dyDescent="0.25">
      <c r="A48" s="225"/>
      <c r="B48" s="227"/>
      <c r="C48" s="184" t="s">
        <v>110</v>
      </c>
      <c r="D48" s="187" t="s">
        <v>76</v>
      </c>
      <c r="E48" s="113"/>
      <c r="F48" s="113"/>
      <c r="G48" s="113"/>
      <c r="H48" s="113"/>
      <c r="I48" s="113"/>
      <c r="J48" s="113"/>
      <c r="K48" s="177"/>
      <c r="L48" s="113"/>
      <c r="M48" s="113"/>
      <c r="N48" s="113"/>
      <c r="O48" s="113"/>
      <c r="P48" s="113"/>
      <c r="Q48" s="113"/>
      <c r="R48" s="177"/>
      <c r="S48" s="113"/>
      <c r="T48" s="67"/>
      <c r="U48" s="67"/>
    </row>
    <row r="49" spans="1:21" ht="15.75" customHeight="1" x14ac:dyDescent="0.25">
      <c r="A49" s="225"/>
      <c r="B49" s="227"/>
      <c r="C49" s="184" t="s">
        <v>110</v>
      </c>
      <c r="D49" s="187" t="s">
        <v>77</v>
      </c>
      <c r="E49" s="108">
        <v>21900</v>
      </c>
      <c r="F49" s="108">
        <v>21700</v>
      </c>
      <c r="G49" s="108">
        <v>21600</v>
      </c>
      <c r="H49" s="108">
        <v>21600</v>
      </c>
      <c r="I49" s="108">
        <v>21600</v>
      </c>
      <c r="J49" s="108">
        <v>21600</v>
      </c>
      <c r="K49" s="174">
        <f>SUM(E49:J49)</f>
        <v>130000</v>
      </c>
      <c r="L49" s="108">
        <v>23300</v>
      </c>
      <c r="M49" s="108">
        <v>23300</v>
      </c>
      <c r="N49" s="108">
        <v>23300</v>
      </c>
      <c r="O49" s="108">
        <v>23300</v>
      </c>
      <c r="P49" s="108">
        <v>23400</v>
      </c>
      <c r="Q49" s="108">
        <v>23400</v>
      </c>
      <c r="R49" s="174">
        <f>SUM(L49:Q49)</f>
        <v>140000</v>
      </c>
      <c r="S49" s="109">
        <f>K49+R49</f>
        <v>270000</v>
      </c>
      <c r="T49" s="67"/>
      <c r="U49" s="67"/>
    </row>
    <row r="50" spans="1:21" ht="15.75" x14ac:dyDescent="0.25">
      <c r="A50" s="179"/>
      <c r="B50" s="204" t="s">
        <v>119</v>
      </c>
      <c r="C50" s="202" t="s">
        <v>110</v>
      </c>
      <c r="E50" s="196">
        <f>E8-E29</f>
        <v>7584919</v>
      </c>
      <c r="F50" s="196">
        <f>F8-F29</f>
        <v>5919947</v>
      </c>
      <c r="G50" s="196">
        <f>G8-G29</f>
        <v>7746840</v>
      </c>
      <c r="H50" s="196">
        <f>H8-H29</f>
        <v>6096588</v>
      </c>
      <c r="I50" s="196">
        <f>I8-I29</f>
        <v>5172148</v>
      </c>
      <c r="J50" s="196">
        <f>J8-J29</f>
        <v>4052665</v>
      </c>
      <c r="K50" s="197">
        <f>K8-K29</f>
        <v>36573107</v>
      </c>
      <c r="L50" s="196">
        <f>L8-L29</f>
        <v>2232639</v>
      </c>
      <c r="M50" s="196">
        <f>M8-M29</f>
        <v>5227359</v>
      </c>
      <c r="N50" s="196">
        <f>N8-N29</f>
        <v>9040469</v>
      </c>
      <c r="O50" s="196">
        <f>O8-O29</f>
        <v>11075641</v>
      </c>
      <c r="P50" s="196">
        <f>P8-P29</f>
        <v>7662272</v>
      </c>
      <c r="Q50" s="196">
        <f>Q8-Q29</f>
        <v>18168096</v>
      </c>
      <c r="R50" s="197">
        <f>R8-R29</f>
        <v>53406476</v>
      </c>
      <c r="S50" s="196">
        <f>SUM(L50:Q50,E50:J50)</f>
        <v>89979583</v>
      </c>
      <c r="T50" s="264"/>
      <c r="U50" s="264"/>
    </row>
    <row r="51" spans="1:21" ht="15.75" x14ac:dyDescent="0.25">
      <c r="A51" s="179"/>
      <c r="B51" s="221" t="s">
        <v>22</v>
      </c>
      <c r="C51" s="221"/>
      <c r="D51" s="203"/>
      <c r="E51" s="198">
        <f>E50/E8*100</f>
        <v>9.6590471485729879</v>
      </c>
      <c r="F51" s="198">
        <f>F50/F8*100</f>
        <v>8.406421336506293</v>
      </c>
      <c r="G51" s="198">
        <f>G50/G8*100</f>
        <v>10.926594182748417</v>
      </c>
      <c r="H51" s="198">
        <f>H50/H8*100</f>
        <v>9.3372232431612918</v>
      </c>
      <c r="I51" s="198">
        <f>I50/I8*100</f>
        <v>8.523245175914532</v>
      </c>
      <c r="J51" s="198">
        <f>J50/J8*100</f>
        <v>7.3908292670685825</v>
      </c>
      <c r="K51" s="199">
        <f>K50/K8*100</f>
        <v>9.128279739471127</v>
      </c>
      <c r="L51" s="198">
        <f>L50/L8*100</f>
        <v>4.0640535049164246</v>
      </c>
      <c r="M51" s="198">
        <f>M50/M8*100</f>
        <v>9.3657821152328111</v>
      </c>
      <c r="N51" s="198">
        <f>N50/N8*100</f>
        <v>14.986465718754472</v>
      </c>
      <c r="O51" s="198">
        <f>O50/O8*100</f>
        <v>15.361327583494697</v>
      </c>
      <c r="P51" s="198">
        <f>P50/P8*100</f>
        <v>10.362120116753768</v>
      </c>
      <c r="Q51" s="198">
        <f>Q50/Q8*100</f>
        <v>23.011817293570505</v>
      </c>
      <c r="R51" s="200">
        <f>R50/R8</f>
        <v>0.13484071619692722</v>
      </c>
      <c r="S51" s="201">
        <f>S50/S8</f>
        <v>0.11293638730353711</v>
      </c>
      <c r="T51" s="67"/>
      <c r="U51" s="67"/>
    </row>
    <row r="52" spans="1:21" x14ac:dyDescent="0.25">
      <c r="A52" s="224" t="s">
        <v>8</v>
      </c>
      <c r="B52" s="230" t="s">
        <v>121</v>
      </c>
      <c r="C52" s="224" t="s">
        <v>110</v>
      </c>
      <c r="D52" s="224"/>
      <c r="E52" s="108">
        <f>E9-E30</f>
        <v>10030000</v>
      </c>
      <c r="F52" s="108">
        <f>F9-F30</f>
        <v>5620000</v>
      </c>
      <c r="G52" s="108">
        <f>G9-G30</f>
        <v>9950000</v>
      </c>
      <c r="H52" s="108">
        <f>H9-H30</f>
        <v>4450000</v>
      </c>
      <c r="I52" s="108">
        <f>I9-I30</f>
        <v>4500000</v>
      </c>
      <c r="J52" s="108">
        <f>J9-J30</f>
        <v>2360000</v>
      </c>
      <c r="K52" s="174">
        <f>SUM(E52:J52)</f>
        <v>36910000</v>
      </c>
      <c r="L52" s="108">
        <f>L9-L30</f>
        <v>3610000</v>
      </c>
      <c r="M52" s="108">
        <f>M9-M30</f>
        <v>5290000</v>
      </c>
      <c r="N52" s="108">
        <f>N9-N30</f>
        <v>6530000</v>
      </c>
      <c r="O52" s="108">
        <f>O9-O30</f>
        <v>10370000</v>
      </c>
      <c r="P52" s="108">
        <f>P9-P30</f>
        <v>9730000</v>
      </c>
      <c r="Q52" s="108">
        <f>Q9-Q30</f>
        <v>10805300</v>
      </c>
      <c r="R52" s="174">
        <f>SUM(L52:Q52)</f>
        <v>46335300</v>
      </c>
      <c r="S52" s="149">
        <v>83245300</v>
      </c>
    </row>
    <row r="53" spans="1:21" x14ac:dyDescent="0.25">
      <c r="A53" s="225"/>
      <c r="B53" s="230"/>
      <c r="C53" s="224" t="s">
        <v>22</v>
      </c>
      <c r="D53" s="224"/>
      <c r="E53" s="191">
        <f>E52/E9*100</f>
        <v>13.111111111111112</v>
      </c>
      <c r="F53" s="191">
        <f>F52/F9*100</f>
        <v>8.2878631470284621</v>
      </c>
      <c r="G53" s="191">
        <f>G52/G9*100</f>
        <v>14.96015636746354</v>
      </c>
      <c r="H53" s="191">
        <f>H52/H9*100</f>
        <v>7.4302888629153445</v>
      </c>
      <c r="I53" s="191">
        <f>I52/I9*100</f>
        <v>8.537279453614115</v>
      </c>
      <c r="J53" s="191">
        <f>J52/J9*100</f>
        <v>4.8750258211113406</v>
      </c>
      <c r="K53" s="192">
        <f>K52/K9*100</f>
        <v>9.9265793507785816</v>
      </c>
      <c r="L53" s="191">
        <f>L52/L9*100</f>
        <v>7.1769383697813121</v>
      </c>
      <c r="M53" s="191">
        <f>M52/M9*100</f>
        <v>10.22815158546017</v>
      </c>
      <c r="N53" s="191">
        <f>N52/N9*100</f>
        <v>11.727729885057471</v>
      </c>
      <c r="O53" s="191">
        <f>O52/O9*100</f>
        <v>15.664652567975832</v>
      </c>
      <c r="P53" s="191">
        <f>P52/P9*100</f>
        <v>13.884132420091325</v>
      </c>
      <c r="Q53" s="191">
        <f>Q52/Q9*100</f>
        <v>13.95108926512531</v>
      </c>
      <c r="R53" s="193">
        <f>R52/R9*100</f>
        <v>12.474796819761824</v>
      </c>
      <c r="S53" s="191">
        <f>S52/S9*100</f>
        <v>11.200004628251195</v>
      </c>
    </row>
    <row r="54" spans="1:21" ht="15" customHeight="1" x14ac:dyDescent="0.25">
      <c r="B54" s="90"/>
      <c r="C54" s="90"/>
      <c r="D54" s="90"/>
      <c r="E54" s="90"/>
      <c r="F54" s="107"/>
      <c r="G54" s="91"/>
      <c r="H54" s="228"/>
      <c r="I54" s="229"/>
      <c r="J54" s="229"/>
      <c r="K54" s="89"/>
      <c r="L54" s="89"/>
      <c r="M54" s="178"/>
      <c r="N54" s="228"/>
      <c r="O54" s="229"/>
      <c r="P54" s="229"/>
      <c r="Q54" s="89"/>
      <c r="R54" s="89"/>
      <c r="S54" s="89"/>
    </row>
    <row r="55" spans="1:21" ht="15.75" x14ac:dyDescent="0.25">
      <c r="B55" s="92"/>
      <c r="C55" s="90"/>
      <c r="D55" s="90"/>
      <c r="E55" s="90"/>
      <c r="F55" s="90"/>
      <c r="G55" s="90"/>
      <c r="H55" s="93"/>
      <c r="I55" s="93"/>
      <c r="J55" s="93"/>
      <c r="K55" s="89"/>
      <c r="L55" s="89"/>
      <c r="M55" s="89"/>
      <c r="N55" s="93"/>
      <c r="O55" s="93"/>
      <c r="P55" s="93"/>
      <c r="Q55" s="89"/>
      <c r="R55" s="89"/>
      <c r="S55" s="89"/>
    </row>
    <row r="56" spans="1:21" ht="15.75" customHeight="1" x14ac:dyDescent="0.25">
      <c r="B56" s="94"/>
      <c r="C56" s="94"/>
      <c r="D56" s="94"/>
      <c r="E56" s="94"/>
      <c r="F56" s="94"/>
      <c r="G56" s="94"/>
      <c r="H56" s="94"/>
      <c r="I56" s="94"/>
      <c r="J56" s="94"/>
      <c r="K56" s="89"/>
      <c r="L56" s="94"/>
      <c r="M56" s="94"/>
      <c r="N56" s="94"/>
      <c r="O56" s="94"/>
      <c r="P56" s="94"/>
      <c r="Q56" s="94"/>
      <c r="R56" s="89"/>
      <c r="S56" s="89"/>
    </row>
    <row r="57" spans="1:21" ht="15.75" x14ac:dyDescent="0.25">
      <c r="B57" s="94"/>
      <c r="C57" s="94"/>
      <c r="D57" s="94"/>
      <c r="E57" s="94"/>
      <c r="F57" s="94"/>
      <c r="G57" s="94"/>
      <c r="H57" s="146"/>
      <c r="I57" s="146"/>
      <c r="J57" s="146"/>
      <c r="K57" s="89"/>
      <c r="L57" s="89"/>
      <c r="M57" s="89"/>
      <c r="N57" s="262"/>
      <c r="O57" s="146"/>
      <c r="P57" s="146"/>
      <c r="Q57" s="89"/>
      <c r="R57" s="89"/>
      <c r="S57" s="89"/>
    </row>
    <row r="58" spans="1:21" ht="15.75" x14ac:dyDescent="0.25">
      <c r="B58" s="95"/>
      <c r="C58" s="95"/>
      <c r="D58" s="95"/>
      <c r="E58" s="95"/>
      <c r="F58" s="95"/>
      <c r="G58" s="89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</row>
    <row r="59" spans="1:21" x14ac:dyDescent="0.25">
      <c r="B59" s="96"/>
      <c r="C59" s="89"/>
      <c r="D59" s="97"/>
      <c r="E59" s="89"/>
      <c r="F59" s="89"/>
      <c r="G59" s="89"/>
      <c r="H59" s="98"/>
      <c r="I59" s="89"/>
      <c r="J59" s="97"/>
      <c r="K59" s="89"/>
      <c r="L59" s="89"/>
      <c r="M59" s="89"/>
      <c r="N59" s="98"/>
      <c r="O59" s="89"/>
      <c r="P59" s="97"/>
      <c r="Q59" s="89"/>
      <c r="R59" s="89"/>
      <c r="S59" s="89"/>
    </row>
    <row r="60" spans="1:21" ht="15.75" hidden="1" x14ac:dyDescent="0.25">
      <c r="B60" s="96"/>
      <c r="C60" s="89"/>
      <c r="D60" s="97"/>
      <c r="E60" s="89"/>
      <c r="F60" s="89"/>
      <c r="G60" s="89"/>
      <c r="H60" s="89"/>
      <c r="I60" s="89"/>
      <c r="J60" s="89"/>
      <c r="K60" s="89"/>
      <c r="L60" s="89"/>
      <c r="M60" s="89"/>
      <c r="N60" s="88"/>
      <c r="O60" s="89"/>
      <c r="P60" s="89"/>
      <c r="Q60" s="99"/>
      <c r="R60" s="99"/>
      <c r="S60" s="89"/>
    </row>
    <row r="61" spans="1:21" ht="15.75" hidden="1" x14ac:dyDescent="0.25">
      <c r="B61" s="96"/>
      <c r="C61" s="89"/>
      <c r="D61" s="97"/>
      <c r="E61" s="89"/>
      <c r="F61" s="89"/>
      <c r="G61" s="89"/>
      <c r="H61" s="89"/>
      <c r="I61" s="89"/>
      <c r="J61" s="89"/>
      <c r="K61" s="89"/>
      <c r="L61" s="89"/>
      <c r="M61" s="89"/>
      <c r="N61" s="88"/>
      <c r="O61" s="89"/>
      <c r="P61" s="89"/>
      <c r="Q61" s="99"/>
      <c r="R61" s="99"/>
      <c r="S61" s="89"/>
    </row>
    <row r="62" spans="1:21" ht="15.75" hidden="1" x14ac:dyDescent="0.25">
      <c r="B62" s="96"/>
      <c r="C62" s="89"/>
      <c r="D62" s="97"/>
      <c r="E62" s="89"/>
      <c r="F62" s="89"/>
      <c r="G62" s="89"/>
      <c r="H62" s="89"/>
      <c r="I62" s="89"/>
      <c r="J62" s="89"/>
      <c r="K62" s="89"/>
      <c r="L62" s="89"/>
      <c r="M62" s="89"/>
      <c r="N62" s="88"/>
      <c r="O62" s="89"/>
      <c r="P62" s="89"/>
      <c r="Q62" s="99"/>
      <c r="R62" s="99"/>
      <c r="S62" s="89"/>
    </row>
    <row r="63" spans="1:21" ht="15.75" hidden="1" x14ac:dyDescent="0.25">
      <c r="B63" s="96"/>
      <c r="C63" s="89"/>
      <c r="D63" s="97"/>
      <c r="E63" s="89"/>
      <c r="F63" s="89"/>
      <c r="G63" s="89"/>
      <c r="H63" s="89"/>
      <c r="I63" s="89"/>
      <c r="J63" s="89"/>
      <c r="K63" s="89"/>
      <c r="L63" s="89"/>
      <c r="M63" s="89"/>
      <c r="N63" s="145"/>
      <c r="O63" s="89"/>
      <c r="P63" s="89"/>
      <c r="Q63" s="99"/>
      <c r="R63" s="99"/>
      <c r="S63" s="89"/>
    </row>
    <row r="64" spans="1:21" ht="15.75" hidden="1" x14ac:dyDescent="0.25">
      <c r="A64" s="237"/>
      <c r="B64" s="237"/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</row>
    <row r="65" spans="1:19" hidden="1" x14ac:dyDescent="0.25">
      <c r="B65" s="96"/>
      <c r="C65" s="89"/>
      <c r="D65" s="97"/>
      <c r="E65" s="89"/>
      <c r="F65" s="89"/>
      <c r="G65" s="89"/>
      <c r="H65" s="89"/>
      <c r="I65" s="89"/>
      <c r="J65" s="89"/>
      <c r="K65" s="89"/>
      <c r="L65" s="89"/>
      <c r="M65" s="89"/>
      <c r="N65" s="98"/>
      <c r="O65" s="89"/>
      <c r="P65" s="97"/>
      <c r="Q65" s="89"/>
      <c r="R65" s="89"/>
      <c r="S65" s="89"/>
    </row>
    <row r="66" spans="1:19" ht="26.25" hidden="1" customHeight="1" thickBot="1" x14ac:dyDescent="0.3">
      <c r="A66" s="62"/>
      <c r="B66" s="63"/>
      <c r="C66" s="64"/>
      <c r="D66" s="85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63"/>
      <c r="S66" s="77"/>
    </row>
    <row r="67" spans="1:19" hidden="1" x14ac:dyDescent="0.25">
      <c r="A67" s="238"/>
      <c r="B67" s="241"/>
      <c r="C67" s="78"/>
      <c r="D67" s="66"/>
      <c r="E67" s="124"/>
      <c r="F67" s="124"/>
      <c r="G67" s="124"/>
      <c r="H67" s="124"/>
      <c r="I67" s="124"/>
      <c r="J67" s="124"/>
      <c r="K67" s="122"/>
      <c r="L67" s="124"/>
      <c r="M67" s="124"/>
      <c r="N67" s="124"/>
      <c r="O67" s="124"/>
      <c r="P67" s="124"/>
      <c r="Q67" s="124"/>
      <c r="R67" s="122"/>
      <c r="S67" s="122"/>
    </row>
    <row r="68" spans="1:19" hidden="1" x14ac:dyDescent="0.25">
      <c r="A68" s="239"/>
      <c r="B68" s="242"/>
      <c r="C68" s="79"/>
      <c r="D68" s="68"/>
      <c r="E68" s="101"/>
      <c r="F68" s="101"/>
      <c r="G68" s="101"/>
      <c r="H68" s="101"/>
      <c r="I68" s="101"/>
      <c r="J68" s="101"/>
      <c r="K68" s="104"/>
      <c r="L68" s="101"/>
      <c r="M68" s="101"/>
      <c r="N68" s="101"/>
      <c r="O68" s="101"/>
      <c r="P68" s="101"/>
      <c r="Q68" s="101"/>
      <c r="R68" s="104"/>
      <c r="S68" s="105"/>
    </row>
    <row r="69" spans="1:19" hidden="1" x14ac:dyDescent="0.25">
      <c r="A69" s="239"/>
      <c r="B69" s="242"/>
      <c r="C69" s="79"/>
      <c r="D69" s="68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28"/>
      <c r="S69" s="129"/>
    </row>
    <row r="70" spans="1:19" hidden="1" x14ac:dyDescent="0.25">
      <c r="A70" s="239"/>
      <c r="B70" s="242"/>
      <c r="C70" s="79"/>
      <c r="D70" s="71"/>
      <c r="E70" s="101"/>
      <c r="F70" s="101"/>
      <c r="G70" s="101"/>
      <c r="H70" s="101"/>
      <c r="I70" s="101"/>
      <c r="J70" s="101"/>
      <c r="K70" s="104"/>
      <c r="L70" s="101"/>
      <c r="M70" s="101"/>
      <c r="N70" s="101"/>
      <c r="O70" s="101"/>
      <c r="P70" s="101"/>
      <c r="Q70" s="101"/>
      <c r="R70" s="104"/>
      <c r="S70" s="105"/>
    </row>
    <row r="71" spans="1:19" ht="15.75" hidden="1" thickBot="1" x14ac:dyDescent="0.3">
      <c r="A71" s="240"/>
      <c r="B71" s="243"/>
      <c r="C71" s="80"/>
      <c r="D71" s="69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30"/>
      <c r="S71" s="131"/>
    </row>
    <row r="72" spans="1:19" hidden="1" x14ac:dyDescent="0.25">
      <c r="A72" s="231"/>
      <c r="B72" s="234"/>
      <c r="C72" s="78"/>
      <c r="D72" s="66"/>
      <c r="E72" s="139"/>
      <c r="F72" s="139"/>
      <c r="G72" s="139"/>
      <c r="H72" s="139"/>
      <c r="I72" s="139"/>
      <c r="J72" s="139"/>
      <c r="K72" s="122"/>
      <c r="L72" s="139"/>
      <c r="M72" s="139"/>
      <c r="N72" s="139"/>
      <c r="O72" s="139"/>
      <c r="P72" s="139"/>
      <c r="Q72" s="139"/>
      <c r="R72" s="122"/>
      <c r="S72" s="122"/>
    </row>
    <row r="73" spans="1:19" hidden="1" x14ac:dyDescent="0.25">
      <c r="A73" s="232"/>
      <c r="B73" s="235"/>
      <c r="C73" s="79"/>
      <c r="D73" s="68"/>
      <c r="E73" s="153"/>
      <c r="F73" s="153"/>
      <c r="G73" s="153"/>
      <c r="H73" s="153"/>
      <c r="I73" s="153"/>
      <c r="J73" s="153"/>
      <c r="K73" s="104"/>
      <c r="L73" s="153"/>
      <c r="M73" s="153"/>
      <c r="N73" s="153"/>
      <c r="O73" s="153"/>
      <c r="P73" s="153"/>
      <c r="Q73" s="153"/>
      <c r="R73" s="104"/>
      <c r="S73" s="104"/>
    </row>
    <row r="74" spans="1:19" hidden="1" x14ac:dyDescent="0.25">
      <c r="A74" s="232"/>
      <c r="B74" s="235"/>
      <c r="C74" s="79"/>
      <c r="D74" s="68"/>
      <c r="E74" s="153"/>
      <c r="F74" s="153"/>
      <c r="G74" s="153"/>
      <c r="H74" s="153"/>
      <c r="I74" s="153"/>
      <c r="J74" s="153"/>
      <c r="K74" s="101"/>
      <c r="L74" s="153"/>
      <c r="M74" s="153"/>
      <c r="N74" s="153"/>
      <c r="O74" s="153"/>
      <c r="P74" s="153"/>
      <c r="Q74" s="153"/>
      <c r="R74" s="130"/>
      <c r="S74" s="154"/>
    </row>
    <row r="75" spans="1:19" hidden="1" x14ac:dyDescent="0.25">
      <c r="A75" s="232"/>
      <c r="B75" s="235"/>
      <c r="C75" s="79"/>
      <c r="D75" s="71"/>
      <c r="E75" s="153"/>
      <c r="F75" s="153"/>
      <c r="G75" s="153"/>
      <c r="H75" s="153"/>
      <c r="I75" s="153"/>
      <c r="J75" s="153"/>
      <c r="K75" s="104"/>
      <c r="L75" s="153"/>
      <c r="M75" s="153"/>
      <c r="N75" s="153"/>
      <c r="O75" s="153"/>
      <c r="P75" s="153"/>
      <c r="Q75" s="153"/>
      <c r="R75" s="104"/>
      <c r="S75" s="104"/>
    </row>
    <row r="76" spans="1:19" ht="15.75" hidden="1" thickBot="1" x14ac:dyDescent="0.3">
      <c r="A76" s="233"/>
      <c r="B76" s="236"/>
      <c r="C76" s="80"/>
      <c r="D76" s="69"/>
      <c r="E76" s="153"/>
      <c r="F76" s="153"/>
      <c r="G76" s="153"/>
      <c r="H76" s="153"/>
      <c r="I76" s="153"/>
      <c r="J76" s="153"/>
      <c r="K76" s="101"/>
      <c r="L76" s="153"/>
      <c r="M76" s="153"/>
      <c r="N76" s="153"/>
      <c r="O76" s="153"/>
      <c r="P76" s="153"/>
      <c r="Q76" s="153"/>
      <c r="R76" s="130"/>
      <c r="S76" s="154"/>
    </row>
    <row r="77" spans="1:19" ht="15" hidden="1" customHeight="1" x14ac:dyDescent="0.25">
      <c r="A77" s="231"/>
      <c r="B77" s="234"/>
      <c r="C77" s="78"/>
      <c r="D77" s="70"/>
      <c r="E77" s="124"/>
      <c r="F77" s="124"/>
      <c r="G77" s="124"/>
      <c r="H77" s="124"/>
      <c r="I77" s="124"/>
      <c r="J77" s="124"/>
      <c r="K77" s="122"/>
      <c r="L77" s="124"/>
      <c r="M77" s="124"/>
      <c r="N77" s="124"/>
      <c r="O77" s="124"/>
      <c r="P77" s="124"/>
      <c r="Q77" s="124"/>
      <c r="R77" s="122"/>
      <c r="S77" s="122"/>
    </row>
    <row r="78" spans="1:19" hidden="1" x14ac:dyDescent="0.25">
      <c r="A78" s="232"/>
      <c r="B78" s="235"/>
      <c r="C78" s="79"/>
      <c r="D78" s="71"/>
      <c r="E78" s="102"/>
      <c r="F78" s="102"/>
      <c r="G78" s="102"/>
      <c r="H78" s="102"/>
      <c r="I78" s="102"/>
      <c r="J78" s="102"/>
      <c r="K78" s="104"/>
      <c r="L78" s="101"/>
      <c r="M78" s="101"/>
      <c r="N78" s="101"/>
      <c r="O78" s="101"/>
      <c r="P78" s="101"/>
      <c r="Q78" s="101"/>
      <c r="R78" s="104"/>
      <c r="S78" s="105"/>
    </row>
    <row r="79" spans="1:19" hidden="1" x14ac:dyDescent="0.25">
      <c r="A79" s="232"/>
      <c r="B79" s="235"/>
      <c r="C79" s="79"/>
      <c r="D79" s="71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32"/>
      <c r="S79" s="133"/>
    </row>
    <row r="80" spans="1:19" hidden="1" x14ac:dyDescent="0.25">
      <c r="A80" s="232"/>
      <c r="B80" s="235"/>
      <c r="C80" s="79"/>
      <c r="D80" s="71"/>
      <c r="E80" s="102"/>
      <c r="F80" s="102"/>
      <c r="G80" s="102"/>
      <c r="H80" s="102"/>
      <c r="I80" s="102"/>
      <c r="J80" s="102"/>
      <c r="K80" s="104"/>
      <c r="L80" s="102"/>
      <c r="M80" s="102"/>
      <c r="N80" s="102"/>
      <c r="O80" s="102"/>
      <c r="P80" s="102"/>
      <c r="Q80" s="102"/>
      <c r="R80" s="104"/>
      <c r="S80" s="105"/>
    </row>
    <row r="81" spans="1:19" ht="15.75" hidden="1" thickBot="1" x14ac:dyDescent="0.3">
      <c r="A81" s="233"/>
      <c r="B81" s="236"/>
      <c r="C81" s="80"/>
      <c r="D81" s="72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34"/>
      <c r="S81" s="135"/>
    </row>
    <row r="82" spans="1:19" hidden="1" x14ac:dyDescent="0.25">
      <c r="A82" s="238"/>
      <c r="B82" s="234"/>
      <c r="C82" s="78"/>
      <c r="D82" s="70"/>
      <c r="E82" s="124"/>
      <c r="F82" s="124"/>
      <c r="G82" s="124"/>
      <c r="H82" s="124"/>
      <c r="I82" s="124"/>
      <c r="J82" s="124"/>
      <c r="K82" s="122"/>
      <c r="L82" s="124"/>
      <c r="M82" s="124"/>
      <c r="N82" s="124"/>
      <c r="O82" s="124"/>
      <c r="P82" s="124"/>
      <c r="Q82" s="124"/>
      <c r="R82" s="122"/>
      <c r="S82" s="122"/>
    </row>
    <row r="83" spans="1:19" hidden="1" x14ac:dyDescent="0.25">
      <c r="A83" s="239"/>
      <c r="B83" s="257"/>
      <c r="C83" s="79"/>
      <c r="D83" s="71"/>
      <c r="E83" s="102"/>
      <c r="F83" s="102"/>
      <c r="G83" s="102"/>
      <c r="H83" s="102"/>
      <c r="I83" s="102"/>
      <c r="J83" s="102"/>
      <c r="K83" s="104"/>
      <c r="L83" s="102"/>
      <c r="M83" s="102"/>
      <c r="N83" s="102"/>
      <c r="O83" s="102"/>
      <c r="P83" s="102"/>
      <c r="Q83" s="102"/>
      <c r="R83" s="104"/>
      <c r="S83" s="105"/>
    </row>
    <row r="84" spans="1:19" hidden="1" x14ac:dyDescent="0.25">
      <c r="A84" s="239"/>
      <c r="B84" s="257"/>
      <c r="C84" s="79"/>
      <c r="D84" s="71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32"/>
      <c r="S84" s="133"/>
    </row>
    <row r="85" spans="1:19" hidden="1" x14ac:dyDescent="0.25">
      <c r="A85" s="239"/>
      <c r="B85" s="257"/>
      <c r="C85" s="79"/>
      <c r="D85" s="71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32"/>
      <c r="S85" s="133"/>
    </row>
    <row r="86" spans="1:19" ht="15.75" hidden="1" thickBot="1" x14ac:dyDescent="0.3">
      <c r="A86" s="240"/>
      <c r="B86" s="258"/>
      <c r="C86" s="80"/>
      <c r="D86" s="72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34"/>
      <c r="S86" s="135"/>
    </row>
    <row r="87" spans="1:19" hidden="1" x14ac:dyDescent="0.25">
      <c r="A87" s="251"/>
      <c r="B87" s="259"/>
      <c r="C87" s="78"/>
      <c r="D87" s="87"/>
      <c r="E87" s="124"/>
      <c r="F87" s="124"/>
      <c r="G87" s="124"/>
      <c r="H87" s="124"/>
      <c r="I87" s="124"/>
      <c r="J87" s="124"/>
      <c r="K87" s="122"/>
      <c r="L87" s="124"/>
      <c r="M87" s="124"/>
      <c r="N87" s="124"/>
      <c r="O87" s="124"/>
      <c r="P87" s="124"/>
      <c r="Q87" s="124"/>
      <c r="R87" s="122"/>
      <c r="S87" s="122"/>
    </row>
    <row r="88" spans="1:19" hidden="1" x14ac:dyDescent="0.25">
      <c r="A88" s="239"/>
      <c r="B88" s="260"/>
      <c r="C88" s="79"/>
      <c r="D88" s="103"/>
      <c r="E88" s="101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6"/>
      <c r="S88" s="157"/>
    </row>
    <row r="89" spans="1:19" hidden="1" x14ac:dyDescent="0.25">
      <c r="A89" s="239"/>
      <c r="B89" s="260"/>
      <c r="C89" s="79"/>
      <c r="D89" s="71"/>
      <c r="E89" s="158"/>
      <c r="F89" s="158"/>
      <c r="G89" s="158"/>
      <c r="H89" s="158"/>
      <c r="I89" s="158"/>
      <c r="J89" s="158"/>
      <c r="K89" s="158"/>
      <c r="L89" s="158"/>
      <c r="M89" s="158"/>
      <c r="N89" s="158"/>
      <c r="O89" s="158"/>
      <c r="P89" s="158"/>
      <c r="Q89" s="158"/>
      <c r="R89" s="159"/>
      <c r="S89" s="157"/>
    </row>
    <row r="90" spans="1:19" hidden="1" x14ac:dyDescent="0.25">
      <c r="A90" s="239"/>
      <c r="B90" s="260"/>
      <c r="C90" s="79"/>
      <c r="D90" s="71"/>
      <c r="E90" s="101"/>
      <c r="F90" s="101"/>
      <c r="G90" s="101"/>
      <c r="H90" s="101"/>
      <c r="I90" s="101"/>
      <c r="J90" s="101"/>
      <c r="K90" s="104"/>
      <c r="L90" s="101"/>
      <c r="M90" s="101"/>
      <c r="N90" s="101"/>
      <c r="O90" s="101"/>
      <c r="P90" s="101"/>
      <c r="Q90" s="101"/>
      <c r="R90" s="104"/>
      <c r="S90" s="105"/>
    </row>
    <row r="91" spans="1:19" ht="16.5" hidden="1" customHeight="1" thickBot="1" x14ac:dyDescent="0.3">
      <c r="A91" s="253"/>
      <c r="B91" s="261"/>
      <c r="C91" s="80"/>
      <c r="D91" s="72"/>
      <c r="E91" s="101"/>
      <c r="F91" s="101"/>
      <c r="G91" s="101"/>
      <c r="H91" s="101"/>
      <c r="I91" s="101"/>
      <c r="J91" s="101"/>
      <c r="K91" s="104"/>
      <c r="L91" s="101"/>
      <c r="M91" s="101"/>
      <c r="N91" s="101"/>
      <c r="O91" s="167"/>
      <c r="P91" s="101"/>
      <c r="Q91" s="101"/>
      <c r="R91" s="104"/>
      <c r="S91" s="105"/>
    </row>
    <row r="92" spans="1:19" ht="15" hidden="1" customHeight="1" x14ac:dyDescent="0.25">
      <c r="A92" s="238"/>
      <c r="B92" s="248"/>
      <c r="C92" s="78"/>
      <c r="D92" s="70"/>
      <c r="E92" s="124"/>
      <c r="F92" s="124"/>
      <c r="G92" s="124"/>
      <c r="H92" s="124"/>
      <c r="I92" s="124"/>
      <c r="J92" s="124"/>
      <c r="K92" s="122"/>
      <c r="L92" s="124"/>
      <c r="M92" s="124"/>
      <c r="N92" s="124"/>
      <c r="O92" s="124"/>
      <c r="P92" s="124"/>
      <c r="Q92" s="124"/>
      <c r="R92" s="122"/>
      <c r="S92" s="122"/>
    </row>
    <row r="93" spans="1:19" hidden="1" x14ac:dyDescent="0.25">
      <c r="A93" s="239"/>
      <c r="B93" s="249"/>
      <c r="C93" s="79"/>
      <c r="D93" s="71"/>
      <c r="E93" s="102"/>
      <c r="F93" s="102"/>
      <c r="G93" s="101"/>
      <c r="H93" s="102"/>
      <c r="I93" s="101"/>
      <c r="J93" s="101"/>
      <c r="K93" s="101"/>
      <c r="L93" s="101"/>
      <c r="M93" s="101"/>
      <c r="N93" s="101"/>
      <c r="O93" s="101"/>
      <c r="P93" s="101"/>
      <c r="Q93" s="101"/>
      <c r="R93" s="138"/>
      <c r="S93" s="133"/>
    </row>
    <row r="94" spans="1:19" hidden="1" x14ac:dyDescent="0.25">
      <c r="A94" s="239"/>
      <c r="B94" s="249"/>
      <c r="C94" s="79"/>
      <c r="D94" s="71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32"/>
      <c r="S94" s="133"/>
    </row>
    <row r="95" spans="1:19" hidden="1" x14ac:dyDescent="0.25">
      <c r="A95" s="239"/>
      <c r="B95" s="249"/>
      <c r="C95" s="79"/>
      <c r="D95" s="71"/>
      <c r="E95" s="102"/>
      <c r="F95" s="102"/>
      <c r="G95" s="102"/>
      <c r="H95" s="102"/>
      <c r="I95" s="102"/>
      <c r="J95" s="102"/>
      <c r="K95" s="166"/>
      <c r="L95" s="102"/>
      <c r="M95" s="102"/>
      <c r="N95" s="102"/>
      <c r="O95" s="102"/>
      <c r="P95" s="102"/>
      <c r="Q95" s="102"/>
      <c r="R95" s="166"/>
      <c r="S95" s="166"/>
    </row>
    <row r="96" spans="1:19" ht="15.75" hidden="1" thickBot="1" x14ac:dyDescent="0.3">
      <c r="A96" s="253"/>
      <c r="B96" s="250"/>
      <c r="C96" s="81"/>
      <c r="D96" s="86"/>
      <c r="E96" s="123"/>
      <c r="F96" s="123"/>
      <c r="G96" s="123"/>
      <c r="H96" s="123"/>
      <c r="I96" s="125"/>
      <c r="J96" s="125"/>
      <c r="K96" s="166"/>
      <c r="L96" s="125"/>
      <c r="M96" s="125"/>
      <c r="N96" s="125"/>
      <c r="O96" s="125"/>
      <c r="P96" s="125"/>
      <c r="Q96" s="125"/>
      <c r="R96" s="166"/>
      <c r="S96" s="166"/>
    </row>
    <row r="97" spans="1:19" hidden="1" x14ac:dyDescent="0.25">
      <c r="A97" s="238"/>
      <c r="B97" s="248"/>
      <c r="C97" s="78"/>
      <c r="D97" s="87"/>
      <c r="E97" s="124"/>
      <c r="F97" s="124"/>
      <c r="G97" s="124"/>
      <c r="H97" s="124"/>
      <c r="I97" s="124"/>
      <c r="J97" s="124"/>
      <c r="K97" s="122"/>
      <c r="L97" s="124"/>
      <c r="M97" s="124"/>
      <c r="N97" s="124"/>
      <c r="O97" s="124"/>
      <c r="P97" s="124"/>
      <c r="Q97" s="124"/>
      <c r="R97" s="122"/>
      <c r="S97" s="122"/>
    </row>
    <row r="98" spans="1:19" hidden="1" x14ac:dyDescent="0.25">
      <c r="A98" s="239"/>
      <c r="B98" s="249"/>
      <c r="C98" s="79"/>
      <c r="D98" s="103"/>
      <c r="E98" s="155"/>
      <c r="F98" s="155"/>
      <c r="G98" s="155"/>
      <c r="H98" s="155"/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60"/>
    </row>
    <row r="99" spans="1:19" hidden="1" x14ac:dyDescent="0.25">
      <c r="A99" s="239"/>
      <c r="B99" s="249"/>
      <c r="C99" s="79"/>
      <c r="D99" s="71"/>
      <c r="E99" s="158"/>
      <c r="F99" s="158"/>
      <c r="G99" s="158"/>
      <c r="H99" s="158"/>
      <c r="I99" s="158"/>
      <c r="J99" s="158"/>
      <c r="K99" s="158"/>
      <c r="L99" s="158"/>
      <c r="M99" s="158"/>
      <c r="N99" s="158"/>
      <c r="O99" s="158"/>
      <c r="P99" s="165"/>
      <c r="Q99" s="158"/>
      <c r="R99" s="161"/>
      <c r="S99" s="162"/>
    </row>
    <row r="100" spans="1:19" hidden="1" x14ac:dyDescent="0.25">
      <c r="A100" s="239"/>
      <c r="B100" s="249"/>
      <c r="C100" s="79"/>
      <c r="D100" s="71"/>
      <c r="E100" s="102"/>
      <c r="F100" s="102"/>
      <c r="G100" s="102"/>
      <c r="H100" s="102"/>
      <c r="I100" s="102"/>
      <c r="J100" s="102"/>
      <c r="K100" s="104"/>
      <c r="L100" s="102"/>
      <c r="M100" s="102"/>
      <c r="N100" s="102"/>
      <c r="O100" s="102"/>
      <c r="P100" s="102"/>
      <c r="Q100" s="102"/>
      <c r="R100" s="104"/>
      <c r="S100" s="105"/>
    </row>
    <row r="101" spans="1:19" ht="15.75" hidden="1" thickBot="1" x14ac:dyDescent="0.3">
      <c r="A101" s="240"/>
      <c r="B101" s="250"/>
      <c r="C101" s="80"/>
      <c r="D101" s="72"/>
      <c r="E101" s="123"/>
      <c r="F101" s="123"/>
      <c r="G101" s="123"/>
      <c r="H101" s="123"/>
      <c r="I101" s="123"/>
      <c r="J101" s="123"/>
      <c r="K101" s="104"/>
      <c r="L101" s="123"/>
      <c r="M101" s="123"/>
      <c r="N101" s="123"/>
      <c r="O101" s="123"/>
      <c r="P101" s="123"/>
      <c r="Q101" s="123"/>
      <c r="R101" s="104"/>
      <c r="S101" s="105"/>
    </row>
    <row r="102" spans="1:19" hidden="1" x14ac:dyDescent="0.25">
      <c r="A102" s="251"/>
      <c r="B102" s="252"/>
      <c r="C102" s="100"/>
      <c r="D102" s="73"/>
      <c r="E102" s="139"/>
      <c r="F102" s="139"/>
      <c r="G102" s="139"/>
      <c r="H102" s="139"/>
      <c r="I102" s="139"/>
      <c r="J102" s="139"/>
      <c r="K102" s="122"/>
      <c r="L102" s="139"/>
      <c r="M102" s="139"/>
      <c r="N102" s="139"/>
      <c r="O102" s="139"/>
      <c r="P102" s="139"/>
      <c r="Q102" s="139"/>
      <c r="R102" s="122"/>
      <c r="S102" s="122"/>
    </row>
    <row r="103" spans="1:19" hidden="1" x14ac:dyDescent="0.25">
      <c r="A103" s="239"/>
      <c r="B103" s="249"/>
      <c r="C103" s="79"/>
      <c r="D103" s="74"/>
      <c r="E103" s="158"/>
      <c r="F103" s="158"/>
      <c r="G103" s="155"/>
      <c r="H103" s="155"/>
      <c r="I103" s="155"/>
      <c r="J103" s="155"/>
      <c r="K103" s="155"/>
      <c r="L103" s="155"/>
      <c r="M103" s="155"/>
      <c r="N103" s="155"/>
      <c r="O103" s="155"/>
      <c r="P103" s="155"/>
      <c r="Q103" s="155"/>
      <c r="R103" s="156"/>
      <c r="S103" s="157"/>
    </row>
    <row r="104" spans="1:19" hidden="1" x14ac:dyDescent="0.25">
      <c r="A104" s="239"/>
      <c r="B104" s="249"/>
      <c r="C104" s="79"/>
      <c r="D104" s="74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4"/>
      <c r="S104" s="157"/>
    </row>
    <row r="105" spans="1:19" hidden="1" x14ac:dyDescent="0.25">
      <c r="A105" s="239"/>
      <c r="B105" s="249"/>
      <c r="C105" s="79"/>
      <c r="D105" s="74"/>
      <c r="E105" s="163"/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4"/>
      <c r="S105" s="157"/>
    </row>
    <row r="106" spans="1:19" ht="15.75" hidden="1" thickBot="1" x14ac:dyDescent="0.3">
      <c r="A106" s="240"/>
      <c r="B106" s="250"/>
      <c r="C106" s="81"/>
      <c r="D106" s="75"/>
      <c r="E106" s="127"/>
      <c r="F106" s="127"/>
      <c r="G106" s="127"/>
      <c r="H106" s="127"/>
      <c r="I106" s="127"/>
      <c r="J106" s="127"/>
      <c r="K106" s="104"/>
      <c r="L106" s="127"/>
      <c r="M106" s="127"/>
      <c r="N106" s="127"/>
      <c r="O106" s="127"/>
      <c r="P106" s="127"/>
      <c r="Q106" s="127"/>
      <c r="R106" s="104"/>
      <c r="S106" s="105"/>
    </row>
    <row r="107" spans="1:19" hidden="1" x14ac:dyDescent="0.25">
      <c r="A107" s="251"/>
      <c r="B107" s="254"/>
      <c r="C107" s="78"/>
      <c r="D107" s="82"/>
      <c r="E107" s="124"/>
      <c r="F107" s="124"/>
      <c r="G107" s="124"/>
      <c r="H107" s="124"/>
      <c r="I107" s="124"/>
      <c r="J107" s="124"/>
      <c r="K107" s="124"/>
      <c r="L107" s="124"/>
      <c r="M107" s="124"/>
      <c r="N107" s="124"/>
      <c r="O107" s="124"/>
      <c r="P107" s="124"/>
      <c r="Q107" s="124"/>
      <c r="R107" s="136"/>
      <c r="S107" s="137"/>
    </row>
    <row r="108" spans="1:19" hidden="1" x14ac:dyDescent="0.25">
      <c r="A108" s="239"/>
      <c r="B108" s="255"/>
      <c r="C108" s="79"/>
      <c r="D108" s="74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38"/>
      <c r="S108" s="133"/>
    </row>
    <row r="109" spans="1:19" hidden="1" x14ac:dyDescent="0.25">
      <c r="A109" s="239"/>
      <c r="B109" s="255"/>
      <c r="C109" s="79"/>
      <c r="D109" s="74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  <c r="O109" s="126"/>
      <c r="P109" s="126"/>
      <c r="Q109" s="126"/>
      <c r="R109" s="140"/>
      <c r="S109" s="129"/>
    </row>
    <row r="110" spans="1:19" hidden="1" x14ac:dyDescent="0.25">
      <c r="A110" s="239"/>
      <c r="B110" s="255"/>
      <c r="C110" s="79"/>
      <c r="D110" s="74"/>
      <c r="E110" s="126"/>
      <c r="F110" s="126"/>
      <c r="G110" s="126"/>
      <c r="H110" s="126"/>
      <c r="I110" s="126"/>
      <c r="J110" s="126"/>
      <c r="K110" s="126"/>
      <c r="L110" s="126"/>
      <c r="M110" s="126"/>
      <c r="N110" s="126"/>
      <c r="O110" s="126"/>
      <c r="P110" s="126"/>
      <c r="Q110" s="126"/>
      <c r="R110" s="140"/>
      <c r="S110" s="129"/>
    </row>
    <row r="111" spans="1:19" hidden="1" x14ac:dyDescent="0.25">
      <c r="A111" s="253"/>
      <c r="B111" s="256"/>
      <c r="C111" s="81"/>
      <c r="D111" s="106"/>
      <c r="E111" s="127"/>
      <c r="F111" s="127"/>
      <c r="G111" s="127"/>
      <c r="H111" s="127"/>
      <c r="I111" s="127"/>
      <c r="J111" s="127"/>
      <c r="K111" s="127"/>
      <c r="L111" s="127"/>
      <c r="M111" s="141"/>
      <c r="N111" s="141"/>
      <c r="O111" s="141"/>
      <c r="P111" s="141"/>
      <c r="Q111" s="141"/>
      <c r="R111" s="142"/>
      <c r="S111" s="143"/>
    </row>
    <row r="112" spans="1:19" hidden="1" x14ac:dyDescent="0.25">
      <c r="A112" s="224"/>
      <c r="B112" s="230"/>
      <c r="C112" s="224"/>
      <c r="D112" s="224"/>
      <c r="E112" s="101"/>
      <c r="F112" s="101"/>
      <c r="G112" s="101"/>
      <c r="H112" s="101"/>
      <c r="I112" s="101"/>
      <c r="J112" s="101"/>
      <c r="K112" s="104"/>
      <c r="L112" s="101"/>
      <c r="M112" s="101"/>
      <c r="N112" s="101"/>
      <c r="O112" s="101"/>
      <c r="P112" s="101"/>
      <c r="Q112" s="101"/>
      <c r="R112" s="104"/>
      <c r="S112" s="168"/>
    </row>
    <row r="113" spans="1:21" hidden="1" x14ac:dyDescent="0.25">
      <c r="A113" s="225"/>
      <c r="B113" s="230"/>
      <c r="C113" s="224"/>
      <c r="D113" s="224"/>
      <c r="E113" s="169"/>
      <c r="F113" s="169"/>
      <c r="G113" s="169"/>
      <c r="H113" s="169"/>
      <c r="I113" s="169"/>
      <c r="J113" s="169"/>
      <c r="K113" s="144"/>
      <c r="L113" s="169"/>
      <c r="M113" s="169"/>
      <c r="N113" s="169"/>
      <c r="O113" s="169"/>
      <c r="P113" s="169"/>
      <c r="Q113" s="169"/>
      <c r="R113" s="144"/>
      <c r="S113" s="144"/>
    </row>
    <row r="114" spans="1:21" ht="15" hidden="1" customHeight="1" x14ac:dyDescent="0.25">
      <c r="B114" s="90"/>
      <c r="C114" s="90"/>
      <c r="D114" s="90"/>
      <c r="E114" s="114"/>
      <c r="F114" s="115"/>
      <c r="G114" s="116"/>
      <c r="H114" s="114"/>
      <c r="I114" s="228"/>
      <c r="J114" s="229"/>
      <c r="K114" s="229"/>
      <c r="L114" s="115"/>
      <c r="M114" s="115"/>
      <c r="N114" s="171"/>
      <c r="O114" s="150"/>
      <c r="P114" s="228"/>
      <c r="Q114" s="229"/>
      <c r="R114" s="229"/>
      <c r="S114" s="89"/>
    </row>
    <row r="115" spans="1:21" ht="15.75" hidden="1" x14ac:dyDescent="0.25">
      <c r="B115" s="92"/>
      <c r="C115" s="90"/>
      <c r="D115" s="90"/>
      <c r="E115" s="114"/>
      <c r="F115" s="114"/>
      <c r="G115" s="114"/>
      <c r="H115" s="114"/>
      <c r="I115" s="93"/>
      <c r="J115" s="93"/>
      <c r="K115" s="93"/>
      <c r="L115" s="115"/>
      <c r="M115" s="115"/>
      <c r="N115" s="93"/>
      <c r="O115" s="93"/>
      <c r="P115" s="93"/>
      <c r="Q115" s="93"/>
      <c r="R115" s="93"/>
      <c r="S115" s="89"/>
    </row>
    <row r="116" spans="1:21" ht="15.75" hidden="1" customHeight="1" x14ac:dyDescent="0.25">
      <c r="B116" s="94"/>
      <c r="C116" s="94"/>
      <c r="D116" s="94"/>
      <c r="E116" s="118"/>
      <c r="F116" s="118"/>
      <c r="G116" s="118"/>
      <c r="H116" s="147"/>
      <c r="I116" s="148"/>
      <c r="J116" s="117"/>
      <c r="K116" s="117"/>
      <c r="L116" s="117"/>
      <c r="M116" s="117"/>
      <c r="N116" s="172"/>
      <c r="O116" s="172"/>
      <c r="P116" s="223"/>
      <c r="Q116" s="223"/>
      <c r="R116" s="223"/>
      <c r="S116" s="89"/>
    </row>
    <row r="117" spans="1:21" ht="15.75" hidden="1" x14ac:dyDescent="0.25">
      <c r="B117" s="94"/>
      <c r="C117" s="94"/>
      <c r="D117" s="94"/>
      <c r="E117" s="118"/>
      <c r="F117" s="118"/>
      <c r="G117" s="118"/>
      <c r="H117" s="118"/>
      <c r="I117" s="117"/>
      <c r="J117" s="117"/>
      <c r="K117" s="117"/>
      <c r="L117" s="117"/>
      <c r="M117" s="117"/>
      <c r="N117" s="146"/>
      <c r="O117" s="146"/>
      <c r="P117" s="146"/>
      <c r="Q117" s="89"/>
      <c r="R117" s="89"/>
      <c r="S117" s="89"/>
    </row>
    <row r="118" spans="1:21" ht="15.75" x14ac:dyDescent="0.25">
      <c r="B118" s="95"/>
      <c r="C118" s="95"/>
      <c r="D118" s="95"/>
      <c r="E118" s="119"/>
      <c r="F118" s="118"/>
      <c r="G118" s="118"/>
      <c r="H118" s="118"/>
      <c r="I118" s="117"/>
      <c r="J118" s="117"/>
      <c r="K118" s="117"/>
      <c r="L118" s="117"/>
      <c r="M118" s="117"/>
      <c r="N118" s="173"/>
      <c r="O118" s="173"/>
      <c r="P118" s="222"/>
      <c r="Q118" s="222"/>
      <c r="R118" s="222"/>
      <c r="S118" s="222"/>
      <c r="T118" s="222"/>
      <c r="U118" s="222"/>
    </row>
    <row r="119" spans="1:21" ht="15.75" x14ac:dyDescent="0.25">
      <c r="B119" s="96"/>
      <c r="C119" s="89"/>
      <c r="D119" s="97"/>
      <c r="E119" s="117"/>
      <c r="F119" s="119"/>
      <c r="G119" s="117"/>
      <c r="H119" s="117"/>
      <c r="I119" s="96"/>
      <c r="J119" s="117"/>
      <c r="K119" s="117"/>
      <c r="L119" s="117"/>
      <c r="M119" s="117"/>
      <c r="N119" s="170"/>
      <c r="O119" s="170"/>
      <c r="P119" s="96"/>
      <c r="Q119" s="170"/>
      <c r="R119" s="170"/>
      <c r="S119" s="170"/>
    </row>
    <row r="120" spans="1:21" x14ac:dyDescent="0.25">
      <c r="B120" s="96"/>
      <c r="C120" s="89"/>
      <c r="D120" s="97"/>
      <c r="E120" s="117"/>
      <c r="F120" s="117"/>
      <c r="G120" s="117"/>
      <c r="H120" s="117"/>
      <c r="I120" s="117"/>
      <c r="J120" s="117"/>
      <c r="K120" s="117"/>
      <c r="L120" s="117"/>
      <c r="M120" s="117"/>
      <c r="N120" s="120"/>
      <c r="O120" s="117"/>
      <c r="P120" s="121"/>
      <c r="Q120" s="117"/>
      <c r="R120" s="117"/>
      <c r="S120" s="117"/>
    </row>
    <row r="121" spans="1:21" x14ac:dyDescent="0.25">
      <c r="E121" s="83"/>
    </row>
  </sheetData>
  <mergeCells count="53">
    <mergeCell ref="C112:D112"/>
    <mergeCell ref="A82:A86"/>
    <mergeCell ref="B82:B86"/>
    <mergeCell ref="B77:B81"/>
    <mergeCell ref="A97:A101"/>
    <mergeCell ref="B97:B101"/>
    <mergeCell ref="A87:A91"/>
    <mergeCell ref="B87:B91"/>
    <mergeCell ref="A92:A96"/>
    <mergeCell ref="B102:B106"/>
    <mergeCell ref="A107:A111"/>
    <mergeCell ref="B107:B111"/>
    <mergeCell ref="A112:A113"/>
    <mergeCell ref="A77:A81"/>
    <mergeCell ref="B112:B113"/>
    <mergeCell ref="A5:S5"/>
    <mergeCell ref="A9:A13"/>
    <mergeCell ref="B9:B13"/>
    <mergeCell ref="A19:A23"/>
    <mergeCell ref="B19:B23"/>
    <mergeCell ref="A14:A18"/>
    <mergeCell ref="B14:B18"/>
    <mergeCell ref="A24:A28"/>
    <mergeCell ref="B24:B28"/>
    <mergeCell ref="B92:B96"/>
    <mergeCell ref="C52:D52"/>
    <mergeCell ref="C53:D53"/>
    <mergeCell ref="A52:A53"/>
    <mergeCell ref="C113:D113"/>
    <mergeCell ref="A102:A106"/>
    <mergeCell ref="H58:M58"/>
    <mergeCell ref="A67:A71"/>
    <mergeCell ref="B67:B71"/>
    <mergeCell ref="A30:A34"/>
    <mergeCell ref="B30:B34"/>
    <mergeCell ref="A40:A44"/>
    <mergeCell ref="B40:B44"/>
    <mergeCell ref="A35:A39"/>
    <mergeCell ref="B35:B39"/>
    <mergeCell ref="B51:C51"/>
    <mergeCell ref="P118:U118"/>
    <mergeCell ref="A45:A49"/>
    <mergeCell ref="B45:B49"/>
    <mergeCell ref="I114:K114"/>
    <mergeCell ref="P114:R114"/>
    <mergeCell ref="P116:R116"/>
    <mergeCell ref="B52:B53"/>
    <mergeCell ref="A72:A76"/>
    <mergeCell ref="B72:B76"/>
    <mergeCell ref="A64:S64"/>
    <mergeCell ref="N54:P54"/>
    <mergeCell ref="N58:S58"/>
    <mergeCell ref="H54:J54"/>
  </mergeCells>
  <dataValidations disablePrompts="1" count="1">
    <dataValidation type="decimal" allowBlank="1" showInputMessage="1" showErrorMessage="1" sqref="L20:Q20">
      <formula1>0</formula1>
      <formula2>1000000000000000</formula2>
    </dataValidation>
  </dataValidations>
  <printOptions horizontalCentered="1" verticalCentered="1"/>
  <pageMargins left="0" right="0" top="0" bottom="0" header="0.31496062992125984" footer="0.31496062992125984"/>
  <pageSetup paperSize="9" scale="56" orientation="landscape" r:id="rId1"/>
  <rowBreaks count="1" manualBreakCount="1">
    <brk id="59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Форма3.1</vt:lpstr>
      <vt:lpstr>субабон.</vt:lpstr>
      <vt:lpstr>кварт.</vt:lpstr>
      <vt:lpstr>мощн.</vt:lpstr>
      <vt:lpstr>баланс 2017 МО</vt:lpstr>
      <vt:lpstr>'баланс 2017 МО'!Область_печати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Чернова</dc:creator>
  <cp:lastModifiedBy>Кузин Сергей Александрович</cp:lastModifiedBy>
  <cp:lastPrinted>2017-09-18T05:41:15Z</cp:lastPrinted>
  <dcterms:created xsi:type="dcterms:W3CDTF">2012-03-06T05:41:07Z</dcterms:created>
  <dcterms:modified xsi:type="dcterms:W3CDTF">2018-09-20T08:19:54Z</dcterms:modified>
</cp:coreProperties>
</file>